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B 26" sheetId="1" r:id="rId4"/>
    <sheet state="visible" name="MARCH 26" sheetId="2" r:id="rId5"/>
    <sheet state="visible" name="APRIL 26" sheetId="3" r:id="rId6"/>
    <sheet state="visible" name="MAY 26" sheetId="4" r:id="rId7"/>
    <sheet state="visible" name="JUNE 26" sheetId="5" r:id="rId8"/>
  </sheets>
  <definedNames/>
  <calcPr/>
  <extLst>
    <ext uri="GoogleSheetsCustomDataVersion2">
      <go:sheetsCustomData xmlns:go="http://customooxmlschemas.google.com/" r:id="rId9" roundtripDataChecksum="+WdS4CvLcJ206BtAnnAOT/Mp6+KgoIJMQ4JLMkMAq14="/>
    </ext>
  </extLst>
</workbook>
</file>

<file path=xl/sharedStrings.xml><?xml version="1.0" encoding="utf-8"?>
<sst xmlns="http://schemas.openxmlformats.org/spreadsheetml/2006/main" count="384" uniqueCount="66">
  <si>
    <t xml:space="preserve">CLOSING RATIO REPORT </t>
  </si>
  <si>
    <t>STORE</t>
  </si>
  <si>
    <t>RO'S</t>
  </si>
  <si>
    <t>AF</t>
  </si>
  <si>
    <t>CAF</t>
  </si>
  <si>
    <t>R&amp;B</t>
  </si>
  <si>
    <t>ALIG</t>
  </si>
  <si>
    <t>TIRES</t>
  </si>
  <si>
    <t>BATTERY</t>
  </si>
  <si>
    <t>WIPERS</t>
  </si>
  <si>
    <t>BF</t>
  </si>
  <si>
    <t>CF</t>
  </si>
  <si>
    <t>TF</t>
  </si>
  <si>
    <t>PSF/IND.</t>
  </si>
  <si>
    <t>FRDIFF/TFC</t>
  </si>
  <si>
    <t xml:space="preserve"> </t>
  </si>
  <si>
    <t>ADD YOUR STORE NAME IN A-2 ADD ADVISOR NAMES IN 3A-14A</t>
  </si>
  <si>
    <t>PRINT ADVSIOR REPORT PUT THEIR RO COUNT IN B4-B14</t>
  </si>
  <si>
    <t xml:space="preserve">PRINT OPCODE SALES REPORT FROM YOUR DMS </t>
  </si>
  <si>
    <t>AIR FILTER =AF</t>
  </si>
  <si>
    <t xml:space="preserve">CABING FILTER= CAF AND SO ON </t>
  </si>
  <si>
    <t>R&amp;B ROTATE AND BALANCE TIRES ETC.</t>
  </si>
  <si>
    <t>COACH YOUR ADVISOR ON THEIR LOWEST CLOSING RATIO PRINT THIS 2 TIMES A WEEK SHARE WITH ADVISORS</t>
  </si>
  <si>
    <t xml:space="preserve">  </t>
  </si>
  <si>
    <t>TRACKING</t>
  </si>
  <si>
    <t>LAST MONTH</t>
  </si>
  <si>
    <t xml:space="preserve">QUOTA </t>
  </si>
  <si>
    <t xml:space="preserve">900+ </t>
  </si>
  <si>
    <t>LEFT ON THE TABLE</t>
  </si>
  <si>
    <t>TOTAL $</t>
  </si>
  <si>
    <t>PER RO</t>
  </si>
  <si>
    <t xml:space="preserve">   </t>
  </si>
  <si>
    <t>FEB</t>
  </si>
  <si>
    <t>MAR</t>
  </si>
  <si>
    <t>TOTAL</t>
  </si>
  <si>
    <t>\</t>
  </si>
  <si>
    <t>CLOSING PERCENTAGE</t>
  </si>
  <si>
    <t>THE GOAL IS TO BE AT OR ABOVE 15% CLOSING PERCENTAGE</t>
  </si>
  <si>
    <t xml:space="preserve">PENETRATION REPORT </t>
  </si>
  <si>
    <t xml:space="preserve">NISSAN </t>
  </si>
  <si>
    <t>KPI/CSE</t>
  </si>
  <si>
    <t>HON EXP</t>
  </si>
  <si>
    <t>DEUCE 891</t>
  </si>
  <si>
    <t> </t>
  </si>
  <si>
    <t>ERICKA 9250</t>
  </si>
  <si>
    <t>PAI 1014</t>
  </si>
  <si>
    <t>AMBER</t>
  </si>
  <si>
    <t xml:space="preserve">LESLIE </t>
  </si>
  <si>
    <t xml:space="preserve">CARINA </t>
  </si>
  <si>
    <t>COURTNEY</t>
  </si>
  <si>
    <t>ERICK</t>
  </si>
  <si>
    <t>GREG</t>
  </si>
  <si>
    <t xml:space="preserve">KEN </t>
  </si>
  <si>
    <t xml:space="preserve">PAUL C </t>
  </si>
  <si>
    <t>DEUCE</t>
  </si>
  <si>
    <t>ERIKA</t>
  </si>
  <si>
    <t>PAI</t>
  </si>
  <si>
    <t>LESLIE</t>
  </si>
  <si>
    <t>CARINA</t>
  </si>
  <si>
    <t>KEN</t>
  </si>
  <si>
    <t>PENETRATION PERCENTAGE</t>
  </si>
  <si>
    <t>BRANDON</t>
  </si>
  <si>
    <t>SADIE</t>
  </si>
  <si>
    <t>KURT</t>
  </si>
  <si>
    <t>JAMES</t>
  </si>
  <si>
    <t>KEERA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</si>
</sst>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_);[Red]\(&quot;$&quot;#,##0\)"/>
  </numFmts>
  <fonts count="5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>
      <sz val="11.0"/>
      <color rgb="FF006100"/>
      <name val="Calibri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8EAADB"/>
        <bgColor rgb="FF8EAADB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C6EFCE"/>
        <bgColor rgb="FFC6EFCE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9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1" fillId="0" fontId="2" numFmtId="16" xfId="0" applyBorder="1" applyFont="1" applyNumberFormat="1"/>
    <xf borderId="1" fillId="0" fontId="2" numFmtId="0" xfId="0" applyBorder="1" applyFont="1"/>
    <xf borderId="1" fillId="3" fontId="2" numFmtId="0" xfId="0" applyBorder="1" applyFill="1" applyFont="1"/>
    <xf borderId="0" fillId="0" fontId="2" numFmtId="0" xfId="0" applyFont="1"/>
    <xf borderId="2" fillId="3" fontId="2" numFmtId="0" xfId="0" applyBorder="1" applyFont="1"/>
    <xf borderId="0" fillId="0" fontId="2" numFmtId="1" xfId="0" applyFont="1" applyNumberFormat="1"/>
    <xf borderId="3" fillId="4" fontId="2" numFmtId="0" xfId="0" applyBorder="1" applyFill="1" applyFont="1"/>
    <xf borderId="3" fillId="4" fontId="2" numFmtId="9" xfId="0" applyBorder="1" applyFont="1" applyNumberFormat="1"/>
    <xf borderId="0" fillId="0" fontId="2" numFmtId="164" xfId="0" applyFont="1" applyNumberFormat="1"/>
    <xf borderId="4" fillId="0" fontId="2" numFmtId="0" xfId="0" applyBorder="1" applyFont="1"/>
    <xf borderId="1" fillId="0" fontId="2" numFmtId="9" xfId="0" applyBorder="1" applyFont="1" applyNumberFormat="1"/>
    <xf borderId="1" fillId="5" fontId="3" numFmtId="9" xfId="0" applyBorder="1" applyFill="1" applyFont="1" applyNumberFormat="1"/>
    <xf borderId="1" fillId="6" fontId="2" numFmtId="9" xfId="0" applyBorder="1" applyFill="1" applyFont="1" applyNumberFormat="1"/>
    <xf borderId="5" fillId="0" fontId="2" numFmtId="0" xfId="0" applyBorder="1" applyFont="1"/>
    <xf borderId="3" fillId="6" fontId="2" numFmtId="0" xfId="0" applyBorder="1" applyFont="1"/>
    <xf borderId="6" fillId="0" fontId="2" numFmtId="0" xfId="0" applyBorder="1" applyFont="1"/>
    <xf borderId="6" fillId="0" fontId="2" numFmtId="9" xfId="0" applyBorder="1" applyFont="1" applyNumberFormat="1"/>
    <xf borderId="7" fillId="7" fontId="4" numFmtId="0" xfId="0" applyBorder="1" applyFill="1" applyFont="1"/>
    <xf borderId="8" fillId="7" fontId="4" numFmtId="0" xfId="0" applyBorder="1" applyFont="1"/>
  </cellXfs>
  <cellStyles count="1">
    <cellStyle xfId="0" name="Normal" builtinId="0"/>
  </cellStyles>
  <dxfs count="3">
    <dxf>
      <font>
        <color rgb="FF9C0006"/>
      </font>
      <fill>
        <patternFill patternType="solid">
          <fgColor rgb="FFFFC7CE"/>
          <bgColor rgb="FFFFC7CE"/>
        </patternFill>
      </fill>
      <border/>
    </dxf>
    <dxf>
      <font>
        <color rgb="FF9C5700"/>
      </font>
      <fill>
        <patternFill patternType="solid">
          <fgColor rgb="FFFFEB9C"/>
          <bgColor rgb="FFFFEB9C"/>
        </patternFill>
      </fill>
      <border/>
    </dxf>
    <dxf>
      <font>
        <color rgb="FF006100"/>
      </font>
      <fill>
        <patternFill patternType="solid">
          <fgColor rgb="FFC6EFCE"/>
          <bgColor rgb="FFC6EFCE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5.57"/>
    <col customWidth="1" min="3" max="3" width="14.0"/>
    <col customWidth="1" min="4" max="7" width="8.71"/>
    <col customWidth="1" min="8" max="8" width="7.57"/>
    <col customWidth="1" min="9" max="9" width="8.86"/>
    <col customWidth="1" min="10" max="13" width="8.71"/>
    <col customWidth="1" min="14" max="14" width="13.14"/>
    <col customWidth="1" min="15" max="15" width="11.14"/>
    <col customWidth="1" min="16" max="26" width="8.71"/>
  </cols>
  <sheetData>
    <row r="1" ht="14.25" customHeight="1">
      <c r="A1" s="1" t="s">
        <v>0</v>
      </c>
    </row>
    <row r="2" ht="14.2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14.25" customHeight="1">
      <c r="A3" s="3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4.25" customHeight="1">
      <c r="A4" s="4" t="s">
        <v>15</v>
      </c>
      <c r="B4" s="4">
        <v>828.0</v>
      </c>
      <c r="C4" s="5">
        <v>75.0</v>
      </c>
      <c r="D4" s="5">
        <v>78.0</v>
      </c>
      <c r="E4" s="5">
        <v>22.0</v>
      </c>
      <c r="F4" s="5">
        <v>127.0</v>
      </c>
      <c r="G4" s="5">
        <v>127.0</v>
      </c>
      <c r="H4" s="5">
        <v>13.0</v>
      </c>
      <c r="I4" s="5">
        <v>33.0</v>
      </c>
      <c r="J4" s="5">
        <v>59.0</v>
      </c>
      <c r="K4" s="5">
        <v>3.0</v>
      </c>
      <c r="L4" s="5">
        <v>0.0</v>
      </c>
      <c r="M4" s="5">
        <v>0.0</v>
      </c>
      <c r="N4" s="5">
        <v>13.0</v>
      </c>
      <c r="O4" s="1" t="s">
        <v>16</v>
      </c>
      <c r="Z4" s="1">
        <f>M4/B4</f>
        <v>0</v>
      </c>
    </row>
    <row r="5" ht="14.25" customHeight="1">
      <c r="A5" s="4" t="s">
        <v>15</v>
      </c>
      <c r="B5" s="4">
        <v>414.0</v>
      </c>
      <c r="C5" s="5">
        <v>42.0</v>
      </c>
      <c r="D5" s="5">
        <v>46.0</v>
      </c>
      <c r="E5" s="5">
        <v>23.0</v>
      </c>
      <c r="F5" s="5">
        <v>57.0</v>
      </c>
      <c r="G5" s="5">
        <v>75.0</v>
      </c>
      <c r="H5" s="5">
        <v>4.0</v>
      </c>
      <c r="I5" s="5">
        <v>0.0</v>
      </c>
      <c r="J5" s="5">
        <v>28.0</v>
      </c>
      <c r="K5" s="5">
        <v>9.0</v>
      </c>
      <c r="L5" s="5">
        <v>0.0</v>
      </c>
      <c r="M5" s="5">
        <v>0.0</v>
      </c>
      <c r="N5" s="5">
        <v>4.0</v>
      </c>
      <c r="O5" s="6" t="s">
        <v>17</v>
      </c>
    </row>
    <row r="6" ht="14.25" customHeight="1">
      <c r="A6" s="4" t="s">
        <v>15</v>
      </c>
      <c r="B6" s="4">
        <v>1241.0</v>
      </c>
      <c r="C6" s="5">
        <v>232.0</v>
      </c>
      <c r="D6" s="5">
        <v>229.0</v>
      </c>
      <c r="E6" s="5">
        <v>31.0</v>
      </c>
      <c r="F6" s="5">
        <v>281.0</v>
      </c>
      <c r="G6" s="5">
        <v>283.0</v>
      </c>
      <c r="H6" s="5">
        <v>34.0</v>
      </c>
      <c r="I6" s="5">
        <v>155.0</v>
      </c>
      <c r="J6" s="5">
        <v>62.0</v>
      </c>
      <c r="K6" s="5">
        <v>53.0</v>
      </c>
      <c r="L6" s="5">
        <v>45.0</v>
      </c>
      <c r="M6" s="5">
        <v>0.0</v>
      </c>
      <c r="N6" s="5">
        <v>94.0</v>
      </c>
      <c r="O6" s="1" t="s">
        <v>18</v>
      </c>
    </row>
    <row r="7" ht="14.25" customHeight="1">
      <c r="A7" s="4" t="s">
        <v>15</v>
      </c>
      <c r="B7" s="4">
        <v>1123.0</v>
      </c>
      <c r="C7" s="5">
        <v>104.0</v>
      </c>
      <c r="D7" s="5">
        <v>112.0</v>
      </c>
      <c r="E7" s="5">
        <v>4.0</v>
      </c>
      <c r="F7" s="5">
        <v>157.0</v>
      </c>
      <c r="G7" s="5">
        <v>205.0</v>
      </c>
      <c r="H7" s="5">
        <v>67.0</v>
      </c>
      <c r="I7" s="5">
        <v>123.0</v>
      </c>
      <c r="J7" s="5">
        <v>141.0</v>
      </c>
      <c r="K7" s="5">
        <v>53.0</v>
      </c>
      <c r="L7" s="5">
        <v>114.0</v>
      </c>
      <c r="M7" s="5">
        <v>6.0</v>
      </c>
      <c r="N7" s="5">
        <v>68.0</v>
      </c>
      <c r="O7" s="1" t="s">
        <v>19</v>
      </c>
    </row>
    <row r="8" ht="14.25" customHeight="1">
      <c r="A8" s="4" t="s">
        <v>15</v>
      </c>
      <c r="B8" s="4">
        <v>635.0</v>
      </c>
      <c r="C8" s="5">
        <v>109.0</v>
      </c>
      <c r="D8" s="5">
        <v>114.0</v>
      </c>
      <c r="E8" s="5">
        <v>0.0</v>
      </c>
      <c r="F8" s="5">
        <v>56.0</v>
      </c>
      <c r="G8" s="5">
        <v>134.0</v>
      </c>
      <c r="H8" s="5">
        <v>33.0</v>
      </c>
      <c r="I8" s="5">
        <v>46.0</v>
      </c>
      <c r="J8" s="5">
        <v>93.0</v>
      </c>
      <c r="K8" s="5">
        <v>93.0</v>
      </c>
      <c r="L8" s="5">
        <v>43.0</v>
      </c>
      <c r="M8" s="5">
        <v>6.0</v>
      </c>
      <c r="N8" s="5">
        <v>101.0</v>
      </c>
      <c r="O8" s="1" t="s">
        <v>20</v>
      </c>
    </row>
    <row r="9" ht="14.25" customHeight="1">
      <c r="A9" s="4" t="s">
        <v>15</v>
      </c>
      <c r="B9" s="4">
        <v>283.0</v>
      </c>
      <c r="C9" s="5">
        <v>48.0</v>
      </c>
      <c r="D9" s="5">
        <v>55.0</v>
      </c>
      <c r="E9" s="5">
        <v>6.0</v>
      </c>
      <c r="F9" s="5">
        <v>31.0</v>
      </c>
      <c r="G9" s="5">
        <v>52.0</v>
      </c>
      <c r="H9" s="5">
        <v>2.0</v>
      </c>
      <c r="I9" s="5">
        <v>24.0</v>
      </c>
      <c r="J9" s="5">
        <v>50.0</v>
      </c>
      <c r="K9" s="5">
        <v>23.0</v>
      </c>
      <c r="L9" s="5">
        <v>46.0</v>
      </c>
      <c r="M9" s="5">
        <v>0.0</v>
      </c>
      <c r="N9" s="5">
        <v>53.0</v>
      </c>
      <c r="O9" s="6" t="s">
        <v>21</v>
      </c>
    </row>
    <row r="10" ht="14.25" customHeight="1">
      <c r="A10" s="4" t="s">
        <v>15</v>
      </c>
      <c r="B10" s="4" t="s">
        <v>15</v>
      </c>
      <c r="C10" s="5" t="s">
        <v>15</v>
      </c>
      <c r="D10" s="5" t="s">
        <v>15</v>
      </c>
      <c r="E10" s="5" t="s">
        <v>15</v>
      </c>
      <c r="F10" s="5" t="s">
        <v>15</v>
      </c>
      <c r="G10" s="5" t="s">
        <v>15</v>
      </c>
      <c r="H10" s="5" t="s">
        <v>15</v>
      </c>
      <c r="I10" s="5" t="s">
        <v>15</v>
      </c>
      <c r="J10" s="5" t="s">
        <v>15</v>
      </c>
      <c r="K10" s="5" t="s">
        <v>15</v>
      </c>
      <c r="L10" s="5" t="s">
        <v>15</v>
      </c>
      <c r="M10" s="5" t="s">
        <v>15</v>
      </c>
      <c r="N10" s="5" t="s">
        <v>15</v>
      </c>
    </row>
    <row r="11" ht="14.25" customHeight="1">
      <c r="A11" s="4" t="s">
        <v>15</v>
      </c>
      <c r="B11" s="4" t="s">
        <v>15</v>
      </c>
      <c r="C11" s="5" t="s">
        <v>15</v>
      </c>
      <c r="D11" s="5" t="s">
        <v>15</v>
      </c>
      <c r="E11" s="5" t="s">
        <v>15</v>
      </c>
      <c r="F11" s="5" t="s">
        <v>15</v>
      </c>
      <c r="G11" s="5" t="s">
        <v>15</v>
      </c>
      <c r="H11" s="5" t="s">
        <v>15</v>
      </c>
      <c r="I11" s="5" t="s">
        <v>15</v>
      </c>
      <c r="J11" s="5" t="s">
        <v>15</v>
      </c>
      <c r="K11" s="5" t="s">
        <v>15</v>
      </c>
      <c r="L11" s="5" t="s">
        <v>15</v>
      </c>
      <c r="M11" s="5" t="s">
        <v>15</v>
      </c>
      <c r="N11" s="5" t="s">
        <v>15</v>
      </c>
      <c r="O11" s="7" t="s">
        <v>22</v>
      </c>
    </row>
    <row r="12" ht="14.25" customHeight="1">
      <c r="A12" s="4" t="s">
        <v>15</v>
      </c>
      <c r="B12" s="4" t="s">
        <v>15</v>
      </c>
      <c r="C12" s="5" t="s">
        <v>15</v>
      </c>
      <c r="D12" s="5" t="s">
        <v>15</v>
      </c>
      <c r="E12" s="5" t="s">
        <v>15</v>
      </c>
      <c r="F12" s="5" t="s">
        <v>15</v>
      </c>
      <c r="G12" s="5" t="s">
        <v>15</v>
      </c>
      <c r="H12" s="5" t="s">
        <v>15</v>
      </c>
      <c r="I12" s="5" t="s">
        <v>15</v>
      </c>
      <c r="J12" s="5" t="s">
        <v>15</v>
      </c>
      <c r="K12" s="5" t="s">
        <v>23</v>
      </c>
      <c r="L12" s="5" t="s">
        <v>15</v>
      </c>
      <c r="M12" s="5" t="s">
        <v>15</v>
      </c>
      <c r="N12" s="5" t="s">
        <v>15</v>
      </c>
    </row>
    <row r="13" ht="14.25" customHeight="1">
      <c r="A13" s="4" t="s">
        <v>15</v>
      </c>
      <c r="B13" s="4" t="s">
        <v>15</v>
      </c>
      <c r="C13" s="5" t="s">
        <v>23</v>
      </c>
      <c r="D13" s="5" t="s">
        <v>15</v>
      </c>
      <c r="E13" s="5" t="s">
        <v>15</v>
      </c>
      <c r="F13" s="5" t="s">
        <v>15</v>
      </c>
      <c r="G13" s="5" t="s">
        <v>15</v>
      </c>
      <c r="H13" s="5" t="s">
        <v>15</v>
      </c>
      <c r="I13" s="5" t="s">
        <v>15</v>
      </c>
      <c r="J13" s="5" t="s">
        <v>15</v>
      </c>
      <c r="K13" s="5" t="s">
        <v>15</v>
      </c>
      <c r="L13" s="5" t="s">
        <v>15</v>
      </c>
      <c r="M13" s="5" t="s">
        <v>15</v>
      </c>
      <c r="N13" s="5" t="s">
        <v>15</v>
      </c>
    </row>
    <row r="14" ht="14.25" customHeight="1">
      <c r="A14" s="4" t="s">
        <v>15</v>
      </c>
      <c r="B14" s="4" t="s">
        <v>15</v>
      </c>
      <c r="C14" s="5" t="s">
        <v>15</v>
      </c>
      <c r="D14" s="5" t="s">
        <v>15</v>
      </c>
      <c r="E14" s="5" t="s">
        <v>15</v>
      </c>
      <c r="F14" s="5" t="s">
        <v>15</v>
      </c>
      <c r="G14" s="5" t="s">
        <v>15</v>
      </c>
      <c r="H14" s="5" t="s">
        <v>15</v>
      </c>
      <c r="I14" s="5" t="s">
        <v>15</v>
      </c>
      <c r="J14" s="5" t="s">
        <v>15</v>
      </c>
      <c r="K14" s="5" t="s">
        <v>15</v>
      </c>
      <c r="L14" s="5" t="s">
        <v>15</v>
      </c>
      <c r="M14" s="5" t="s">
        <v>15</v>
      </c>
      <c r="N14" s="5"/>
    </row>
    <row r="15" ht="14.25" customHeight="1">
      <c r="A15" s="4"/>
      <c r="B15" s="4">
        <f>SUM(B4:B14)</f>
        <v>4524</v>
      </c>
      <c r="C15" s="4">
        <f>SUM(C3:C14)</f>
        <v>610</v>
      </c>
      <c r="D15" s="4">
        <f t="shared" ref="D15:L15" si="1">SUM(D4:D14)</f>
        <v>634</v>
      </c>
      <c r="E15" s="4">
        <f t="shared" si="1"/>
        <v>86</v>
      </c>
      <c r="F15" s="4">
        <f t="shared" si="1"/>
        <v>709</v>
      </c>
      <c r="G15" s="4">
        <f t="shared" si="1"/>
        <v>876</v>
      </c>
      <c r="H15" s="4">
        <f t="shared" si="1"/>
        <v>153</v>
      </c>
      <c r="I15" s="4">
        <f t="shared" si="1"/>
        <v>381</v>
      </c>
      <c r="J15" s="4">
        <f t="shared" si="1"/>
        <v>433</v>
      </c>
      <c r="K15" s="4">
        <f t="shared" si="1"/>
        <v>234</v>
      </c>
      <c r="L15" s="4">
        <f t="shared" si="1"/>
        <v>248</v>
      </c>
      <c r="M15" s="4" t="s">
        <v>15</v>
      </c>
      <c r="N15" s="4"/>
    </row>
    <row r="16" ht="14.25" customHeight="1">
      <c r="A16" s="8" t="s">
        <v>24</v>
      </c>
      <c r="B16" s="8">
        <f t="shared" ref="B16:M16" si="2">(B15/25)*25</f>
        <v>4524</v>
      </c>
      <c r="C16" s="8">
        <f t="shared" si="2"/>
        <v>610</v>
      </c>
      <c r="D16" s="8">
        <f t="shared" si="2"/>
        <v>634</v>
      </c>
      <c r="E16" s="8">
        <f t="shared" si="2"/>
        <v>86</v>
      </c>
      <c r="F16" s="8">
        <f t="shared" si="2"/>
        <v>709</v>
      </c>
      <c r="G16" s="8">
        <f t="shared" si="2"/>
        <v>876</v>
      </c>
      <c r="H16" s="8">
        <f t="shared" si="2"/>
        <v>153</v>
      </c>
      <c r="I16" s="8">
        <f t="shared" si="2"/>
        <v>381</v>
      </c>
      <c r="J16" s="8">
        <f t="shared" si="2"/>
        <v>433</v>
      </c>
      <c r="K16" s="8">
        <f t="shared" si="2"/>
        <v>234</v>
      </c>
      <c r="L16" s="8">
        <f t="shared" si="2"/>
        <v>248</v>
      </c>
      <c r="M16" s="8" t="str">
        <f t="shared" si="2"/>
        <v>#VALUE!</v>
      </c>
      <c r="N16" s="8" t="s">
        <v>15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1" t="s">
        <v>25</v>
      </c>
      <c r="B17" s="1" t="s">
        <v>15</v>
      </c>
      <c r="C17" s="1" t="s">
        <v>15</v>
      </c>
      <c r="D17" s="1" t="s">
        <v>15</v>
      </c>
      <c r="E17" s="1" t="s">
        <v>15</v>
      </c>
      <c r="F17" s="1" t="s">
        <v>15</v>
      </c>
      <c r="G17" s="1" t="s">
        <v>15</v>
      </c>
      <c r="H17" s="1" t="s">
        <v>15</v>
      </c>
      <c r="I17" s="1" t="s">
        <v>15</v>
      </c>
      <c r="J17" s="1" t="s">
        <v>15</v>
      </c>
      <c r="K17" s="1" t="s">
        <v>15</v>
      </c>
      <c r="L17" s="1" t="s">
        <v>15</v>
      </c>
      <c r="M17" s="1" t="s">
        <v>15</v>
      </c>
    </row>
    <row r="18" ht="14.25" customHeight="1">
      <c r="A18" s="9" t="s">
        <v>26</v>
      </c>
      <c r="B18" s="9"/>
      <c r="C18" s="10">
        <v>0.2</v>
      </c>
      <c r="D18" s="10">
        <v>0.2</v>
      </c>
      <c r="E18" s="10">
        <v>0.2</v>
      </c>
      <c r="F18" s="10">
        <v>0.2</v>
      </c>
      <c r="G18" s="10">
        <v>0.18</v>
      </c>
      <c r="H18" s="10">
        <v>0.04</v>
      </c>
      <c r="I18" s="10">
        <v>0.2</v>
      </c>
      <c r="J18" s="10">
        <v>0.1</v>
      </c>
      <c r="K18" s="10">
        <v>0.1</v>
      </c>
      <c r="L18" s="10">
        <v>0.1</v>
      </c>
      <c r="M18" s="10">
        <v>0.1</v>
      </c>
      <c r="N18" s="9" t="s">
        <v>27</v>
      </c>
    </row>
    <row r="19" ht="14.25" customHeight="1"/>
    <row r="20" ht="14.25" customHeight="1">
      <c r="A20" s="4" t="s">
        <v>28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 t="s">
        <v>29</v>
      </c>
      <c r="O20" s="4" t="s">
        <v>30</v>
      </c>
    </row>
    <row r="21" ht="14.25" customHeight="1">
      <c r="A21" s="4" t="s">
        <v>31</v>
      </c>
      <c r="B21" s="4" t="s">
        <v>32</v>
      </c>
      <c r="C21" s="4">
        <f t="shared" ref="C21:C31" si="3">(B4*11.11)-(C4*55.56)</f>
        <v>5032.08</v>
      </c>
      <c r="D21" s="4">
        <f t="shared" ref="D21:D23" si="4">(B4*17.77)-(D4*88.84)</f>
        <v>7784.04</v>
      </c>
      <c r="E21" s="4">
        <f t="shared" ref="E21:E23" si="5">(B4*12.99)-(E4*64.95)</f>
        <v>9326.82</v>
      </c>
      <c r="F21" s="4">
        <f t="shared" ref="F21:F23" si="6">(B4*21.38)-(F4*106.94)</f>
        <v>4121.26</v>
      </c>
      <c r="G21" s="4">
        <f t="shared" ref="G21:G23" si="7">(B4*36.18)-(G4*201)</f>
        <v>4430.04</v>
      </c>
      <c r="H21" s="4">
        <f t="shared" ref="H21:H23" si="8">(B4*8.85)-(H4*221.33)</f>
        <v>4450.51</v>
      </c>
      <c r="I21" s="4">
        <f t="shared" ref="I21:I23" si="9">(B4*9.25)-(I4*46.27)</f>
        <v>6132.09</v>
      </c>
      <c r="J21" s="4">
        <f t="shared" ref="J21:J23" si="10">(B4*20.13)-(J4*201.38)</f>
        <v>4786.22</v>
      </c>
      <c r="K21" s="4">
        <f t="shared" ref="K21:K23" si="11">(B4*23.48)-(K4*234.82)</f>
        <v>18736.98</v>
      </c>
      <c r="L21" s="4">
        <f t="shared" ref="L21:L23" si="12">(B4*25.78)-(L4*257.75)</f>
        <v>21345.84</v>
      </c>
      <c r="M21" s="4">
        <f t="shared" ref="M21:M23" si="13">(B4*19.58)-(L4*195.81)</f>
        <v>16212.24</v>
      </c>
      <c r="N21" s="4">
        <f t="shared" ref="N21:N31" si="14">C21+D21+E21+F21+G21+H21+I21+J21+K21+L21+M21</f>
        <v>102358.12</v>
      </c>
      <c r="O21" s="4">
        <f t="shared" ref="O21:O32" si="15">N21/B4</f>
        <v>123.6209179</v>
      </c>
      <c r="P21" s="11" t="s">
        <v>15</v>
      </c>
      <c r="Q21" s="1" t="s">
        <v>15</v>
      </c>
    </row>
    <row r="22" ht="14.25" customHeight="1">
      <c r="A22" s="4" t="s">
        <v>15</v>
      </c>
      <c r="B22" s="4" t="s">
        <v>33</v>
      </c>
      <c r="C22" s="4">
        <f t="shared" si="3"/>
        <v>2266.02</v>
      </c>
      <c r="D22" s="4">
        <f t="shared" si="4"/>
        <v>3270.14</v>
      </c>
      <c r="E22" s="4">
        <f t="shared" si="5"/>
        <v>3884.01</v>
      </c>
      <c r="F22" s="4">
        <f t="shared" si="6"/>
        <v>2755.74</v>
      </c>
      <c r="G22" s="4">
        <f t="shared" si="7"/>
        <v>-96.48</v>
      </c>
      <c r="H22" s="4">
        <f t="shared" si="8"/>
        <v>2778.58</v>
      </c>
      <c r="I22" s="4">
        <f t="shared" si="9"/>
        <v>3829.5</v>
      </c>
      <c r="J22" s="4">
        <f t="shared" si="10"/>
        <v>2695.18</v>
      </c>
      <c r="K22" s="4">
        <f t="shared" si="11"/>
        <v>7607.34</v>
      </c>
      <c r="L22" s="4">
        <f t="shared" si="12"/>
        <v>10672.92</v>
      </c>
      <c r="M22" s="4">
        <f t="shared" si="13"/>
        <v>8106.12</v>
      </c>
      <c r="N22" s="4">
        <f t="shared" si="14"/>
        <v>47769.07</v>
      </c>
      <c r="O22" s="4">
        <f t="shared" si="15"/>
        <v>115.3842271</v>
      </c>
    </row>
    <row r="23" ht="14.25" customHeight="1">
      <c r="A23" s="4" t="s">
        <v>15</v>
      </c>
      <c r="B23" s="4" t="s">
        <v>32</v>
      </c>
      <c r="C23" s="4">
        <f t="shared" si="3"/>
        <v>897.59</v>
      </c>
      <c r="D23" s="4">
        <f t="shared" si="4"/>
        <v>1708.21</v>
      </c>
      <c r="E23" s="4">
        <f t="shared" si="5"/>
        <v>14107.14</v>
      </c>
      <c r="F23" s="4">
        <f t="shared" si="6"/>
        <v>-3517.56</v>
      </c>
      <c r="G23" s="4">
        <f t="shared" si="7"/>
        <v>-11983.62</v>
      </c>
      <c r="H23" s="4">
        <f t="shared" si="8"/>
        <v>3457.63</v>
      </c>
      <c r="I23" s="4">
        <f t="shared" si="9"/>
        <v>4307.4</v>
      </c>
      <c r="J23" s="4">
        <f t="shared" si="10"/>
        <v>12495.77</v>
      </c>
      <c r="K23" s="4">
        <f t="shared" si="11"/>
        <v>16693.22</v>
      </c>
      <c r="L23" s="4">
        <f t="shared" si="12"/>
        <v>20394.23</v>
      </c>
      <c r="M23" s="4">
        <f t="shared" si="13"/>
        <v>15487.33</v>
      </c>
      <c r="N23" s="4">
        <f t="shared" si="14"/>
        <v>74047.34</v>
      </c>
      <c r="O23" s="4">
        <f t="shared" si="15"/>
        <v>59.66747784</v>
      </c>
    </row>
    <row r="24" ht="14.25" customHeight="1">
      <c r="A24" s="4" t="s">
        <v>15</v>
      </c>
      <c r="B24" s="4" t="s">
        <v>32</v>
      </c>
      <c r="C24" s="4">
        <f t="shared" si="3"/>
        <v>6698.29</v>
      </c>
      <c r="D24" s="4">
        <f t="shared" ref="D24:M24" si="16">(C7*11.11)-(D7*55.56)</f>
        <v>-5067.28</v>
      </c>
      <c r="E24" s="4">
        <f t="shared" si="16"/>
        <v>1022.08</v>
      </c>
      <c r="F24" s="4">
        <f t="shared" si="16"/>
        <v>-8678.48</v>
      </c>
      <c r="G24" s="4">
        <f t="shared" si="16"/>
        <v>-9645.53</v>
      </c>
      <c r="H24" s="4">
        <f t="shared" si="16"/>
        <v>-1444.97</v>
      </c>
      <c r="I24" s="4">
        <f t="shared" si="16"/>
        <v>-6089.51</v>
      </c>
      <c r="J24" s="4">
        <f t="shared" si="16"/>
        <v>-6467.43</v>
      </c>
      <c r="K24" s="4">
        <f t="shared" si="16"/>
        <v>-1378.17</v>
      </c>
      <c r="L24" s="4">
        <f t="shared" si="16"/>
        <v>-5745.01</v>
      </c>
      <c r="M24" s="4">
        <f t="shared" si="16"/>
        <v>933.18</v>
      </c>
      <c r="N24" s="4">
        <f t="shared" si="14"/>
        <v>-35862.83</v>
      </c>
      <c r="O24" s="4">
        <f t="shared" si="15"/>
        <v>-31.93484417</v>
      </c>
    </row>
    <row r="25" ht="14.25" customHeight="1">
      <c r="A25" s="4" t="s">
        <v>15</v>
      </c>
      <c r="B25" s="4" t="s">
        <v>32</v>
      </c>
      <c r="C25" s="4">
        <f t="shared" si="3"/>
        <v>998.81</v>
      </c>
      <c r="D25" s="4">
        <f t="shared" ref="D25:D30" si="17">(B8*17.77)-(D8*88.84)</f>
        <v>1156.19</v>
      </c>
      <c r="E25" s="4">
        <f t="shared" ref="E25:E30" si="18">(B8*12.99)-(E8*64.95)</f>
        <v>8248.65</v>
      </c>
      <c r="F25" s="4">
        <f t="shared" ref="F25:F30" si="19">(B8*21.38)-(F8*106.94)</f>
        <v>7587.66</v>
      </c>
      <c r="G25" s="4">
        <f t="shared" ref="G25:G30" si="20">(B8*36.18)-(G8*201)</f>
        <v>-3959.7</v>
      </c>
      <c r="H25" s="4">
        <f t="shared" ref="H25:H30" si="21">(B8*8.85)-(H8*221.33)</f>
        <v>-1684.14</v>
      </c>
      <c r="I25" s="4">
        <f t="shared" ref="I25:I30" si="22">(B8*9.25)-(I8*46.27)</f>
        <v>3745.33</v>
      </c>
      <c r="J25" s="4">
        <f t="shared" ref="J25:J30" si="23">(B8*20.13)-(J8*201.38)</f>
        <v>-5945.79</v>
      </c>
      <c r="K25" s="4">
        <f t="shared" ref="K25:K30" si="24">(B8*23.48)-(K8*234.82)</f>
        <v>-6928.46</v>
      </c>
      <c r="L25" s="4">
        <f t="shared" ref="L25:L30" si="25">(B8*25.78)-(L8*257.75)</f>
        <v>5287.05</v>
      </c>
      <c r="M25" s="4">
        <f t="shared" ref="M25:M30" si="26">(B8*19.58)-(L8*195.81)</f>
        <v>4013.47</v>
      </c>
      <c r="N25" s="4">
        <f t="shared" si="14"/>
        <v>12519.07</v>
      </c>
      <c r="O25" s="4">
        <f t="shared" si="15"/>
        <v>19.71507087</v>
      </c>
    </row>
    <row r="26" ht="14.25" customHeight="1">
      <c r="A26" s="4" t="s">
        <v>15</v>
      </c>
      <c r="B26" s="4" t="s">
        <v>33</v>
      </c>
      <c r="C26" s="4">
        <f t="shared" si="3"/>
        <v>477.25</v>
      </c>
      <c r="D26" s="4">
        <f t="shared" si="17"/>
        <v>142.71</v>
      </c>
      <c r="E26" s="4">
        <f t="shared" si="18"/>
        <v>3286.47</v>
      </c>
      <c r="F26" s="4">
        <f t="shared" si="19"/>
        <v>2735.4</v>
      </c>
      <c r="G26" s="4">
        <f t="shared" si="20"/>
        <v>-213.06</v>
      </c>
      <c r="H26" s="4">
        <f t="shared" si="21"/>
        <v>2061.89</v>
      </c>
      <c r="I26" s="4">
        <f t="shared" si="22"/>
        <v>1507.27</v>
      </c>
      <c r="J26" s="4">
        <f t="shared" si="23"/>
        <v>-4372.21</v>
      </c>
      <c r="K26" s="4">
        <f t="shared" si="24"/>
        <v>1243.98</v>
      </c>
      <c r="L26" s="4">
        <f t="shared" si="25"/>
        <v>-4560.76</v>
      </c>
      <c r="M26" s="4">
        <f t="shared" si="26"/>
        <v>-3466.12</v>
      </c>
      <c r="N26" s="4">
        <f t="shared" si="14"/>
        <v>-1157.18</v>
      </c>
      <c r="O26" s="4">
        <f t="shared" si="15"/>
        <v>-4.088975265</v>
      </c>
    </row>
    <row r="27" ht="14.25" customHeight="1">
      <c r="A27" s="4" t="s">
        <v>15</v>
      </c>
      <c r="B27" s="4"/>
      <c r="C27" s="4" t="str">
        <f t="shared" si="3"/>
        <v>#VALUE!</v>
      </c>
      <c r="D27" s="4" t="str">
        <f t="shared" si="17"/>
        <v>#VALUE!</v>
      </c>
      <c r="E27" s="4" t="str">
        <f t="shared" si="18"/>
        <v>#VALUE!</v>
      </c>
      <c r="F27" s="4" t="str">
        <f t="shared" si="19"/>
        <v>#VALUE!</v>
      </c>
      <c r="G27" s="4" t="str">
        <f t="shared" si="20"/>
        <v>#VALUE!</v>
      </c>
      <c r="H27" s="4" t="str">
        <f t="shared" si="21"/>
        <v>#VALUE!</v>
      </c>
      <c r="I27" s="4" t="str">
        <f t="shared" si="22"/>
        <v>#VALUE!</v>
      </c>
      <c r="J27" s="4" t="str">
        <f t="shared" si="23"/>
        <v>#VALUE!</v>
      </c>
      <c r="K27" s="4" t="str">
        <f t="shared" si="24"/>
        <v>#VALUE!</v>
      </c>
      <c r="L27" s="4" t="str">
        <f t="shared" si="25"/>
        <v>#VALUE!</v>
      </c>
      <c r="M27" s="4" t="str">
        <f t="shared" si="26"/>
        <v>#VALUE!</v>
      </c>
      <c r="N27" s="4" t="str">
        <f t="shared" si="14"/>
        <v>#VALUE!</v>
      </c>
      <c r="O27" s="4" t="str">
        <f t="shared" si="15"/>
        <v>#VALUE!</v>
      </c>
    </row>
    <row r="28" ht="14.25" customHeight="1">
      <c r="A28" s="4" t="s">
        <v>15</v>
      </c>
      <c r="B28" s="4"/>
      <c r="C28" s="4" t="str">
        <f t="shared" si="3"/>
        <v>#VALUE!</v>
      </c>
      <c r="D28" s="4" t="str">
        <f t="shared" si="17"/>
        <v>#VALUE!</v>
      </c>
      <c r="E28" s="4" t="str">
        <f t="shared" si="18"/>
        <v>#VALUE!</v>
      </c>
      <c r="F28" s="4" t="str">
        <f t="shared" si="19"/>
        <v>#VALUE!</v>
      </c>
      <c r="G28" s="4" t="str">
        <f t="shared" si="20"/>
        <v>#VALUE!</v>
      </c>
      <c r="H28" s="4" t="str">
        <f t="shared" si="21"/>
        <v>#VALUE!</v>
      </c>
      <c r="I28" s="4" t="str">
        <f t="shared" si="22"/>
        <v>#VALUE!</v>
      </c>
      <c r="J28" s="4" t="str">
        <f t="shared" si="23"/>
        <v>#VALUE!</v>
      </c>
      <c r="K28" s="4" t="str">
        <f t="shared" si="24"/>
        <v>#VALUE!</v>
      </c>
      <c r="L28" s="4" t="str">
        <f t="shared" si="25"/>
        <v>#VALUE!</v>
      </c>
      <c r="M28" s="4" t="str">
        <f t="shared" si="26"/>
        <v>#VALUE!</v>
      </c>
      <c r="N28" s="4" t="str">
        <f t="shared" si="14"/>
        <v>#VALUE!</v>
      </c>
      <c r="O28" s="4" t="str">
        <f t="shared" si="15"/>
        <v>#VALUE!</v>
      </c>
    </row>
    <row r="29" ht="14.25" customHeight="1">
      <c r="A29" s="4" t="s">
        <v>15</v>
      </c>
      <c r="B29" s="4"/>
      <c r="C29" s="4" t="str">
        <f t="shared" si="3"/>
        <v>#VALUE!</v>
      </c>
      <c r="D29" s="4" t="str">
        <f t="shared" si="17"/>
        <v>#VALUE!</v>
      </c>
      <c r="E29" s="4" t="str">
        <f t="shared" si="18"/>
        <v>#VALUE!</v>
      </c>
      <c r="F29" s="4" t="str">
        <f t="shared" si="19"/>
        <v>#VALUE!</v>
      </c>
      <c r="G29" s="4" t="str">
        <f t="shared" si="20"/>
        <v>#VALUE!</v>
      </c>
      <c r="H29" s="4" t="str">
        <f t="shared" si="21"/>
        <v>#VALUE!</v>
      </c>
      <c r="I29" s="4" t="str">
        <f t="shared" si="22"/>
        <v>#VALUE!</v>
      </c>
      <c r="J29" s="4" t="str">
        <f t="shared" si="23"/>
        <v>#VALUE!</v>
      </c>
      <c r="K29" s="4" t="str">
        <f t="shared" si="24"/>
        <v>#VALUE!</v>
      </c>
      <c r="L29" s="4" t="str">
        <f t="shared" si="25"/>
        <v>#VALUE!</v>
      </c>
      <c r="M29" s="4" t="str">
        <f t="shared" si="26"/>
        <v>#VALUE!</v>
      </c>
      <c r="N29" s="4" t="str">
        <f t="shared" si="14"/>
        <v>#VALUE!</v>
      </c>
      <c r="O29" s="4" t="str">
        <f t="shared" si="15"/>
        <v>#VALUE!</v>
      </c>
    </row>
    <row r="30" ht="14.25" customHeight="1">
      <c r="A30" s="12" t="s">
        <v>15</v>
      </c>
      <c r="B30" s="4"/>
      <c r="C30" s="4" t="str">
        <f t="shared" si="3"/>
        <v>#VALUE!</v>
      </c>
      <c r="D30" s="4" t="str">
        <f t="shared" si="17"/>
        <v>#VALUE!</v>
      </c>
      <c r="E30" s="4" t="str">
        <f t="shared" si="18"/>
        <v>#VALUE!</v>
      </c>
      <c r="F30" s="4" t="str">
        <f t="shared" si="19"/>
        <v>#VALUE!</v>
      </c>
      <c r="G30" s="4" t="str">
        <f t="shared" si="20"/>
        <v>#VALUE!</v>
      </c>
      <c r="H30" s="4" t="str">
        <f t="shared" si="21"/>
        <v>#VALUE!</v>
      </c>
      <c r="I30" s="4" t="str">
        <f t="shared" si="22"/>
        <v>#VALUE!</v>
      </c>
      <c r="J30" s="4" t="str">
        <f t="shared" si="23"/>
        <v>#VALUE!</v>
      </c>
      <c r="K30" s="4" t="str">
        <f t="shared" si="24"/>
        <v>#VALUE!</v>
      </c>
      <c r="L30" s="4" t="str">
        <f t="shared" si="25"/>
        <v>#VALUE!</v>
      </c>
      <c r="M30" s="4" t="str">
        <f t="shared" si="26"/>
        <v>#VALUE!</v>
      </c>
      <c r="N30" s="4" t="str">
        <f t="shared" si="14"/>
        <v>#VALUE!</v>
      </c>
      <c r="O30" s="4" t="str">
        <f t="shared" si="15"/>
        <v>#VALUE!</v>
      </c>
    </row>
    <row r="31" ht="14.25" customHeight="1">
      <c r="A31" s="12" t="s">
        <v>15</v>
      </c>
      <c r="B31" s="4"/>
      <c r="C31" s="4" t="str">
        <f t="shared" si="3"/>
        <v>#VALUE!</v>
      </c>
      <c r="D31" s="4" t="str">
        <f t="shared" ref="D31:M31" si="27">(C14*11.11)-(D14*55.56)</f>
        <v>#VALUE!</v>
      </c>
      <c r="E31" s="4" t="str">
        <f t="shared" si="27"/>
        <v>#VALUE!</v>
      </c>
      <c r="F31" s="4" t="str">
        <f t="shared" si="27"/>
        <v>#VALUE!</v>
      </c>
      <c r="G31" s="4" t="str">
        <f t="shared" si="27"/>
        <v>#VALUE!</v>
      </c>
      <c r="H31" s="4" t="str">
        <f t="shared" si="27"/>
        <v>#VALUE!</v>
      </c>
      <c r="I31" s="4" t="str">
        <f t="shared" si="27"/>
        <v>#VALUE!</v>
      </c>
      <c r="J31" s="4" t="str">
        <f t="shared" si="27"/>
        <v>#VALUE!</v>
      </c>
      <c r="K31" s="4" t="str">
        <f t="shared" si="27"/>
        <v>#VALUE!</v>
      </c>
      <c r="L31" s="4" t="str">
        <f t="shared" si="27"/>
        <v>#VALUE!</v>
      </c>
      <c r="M31" s="4" t="str">
        <f t="shared" si="27"/>
        <v>#VALUE!</v>
      </c>
      <c r="N31" s="4" t="str">
        <f t="shared" si="14"/>
        <v>#VALUE!</v>
      </c>
      <c r="O31" s="4" t="str">
        <f t="shared" si="15"/>
        <v>#VALUE!</v>
      </c>
    </row>
    <row r="32" ht="14.25" customHeight="1">
      <c r="A32" s="12" t="s">
        <v>34</v>
      </c>
      <c r="C32" s="12" t="str">
        <f t="shared" ref="C32:M32" si="28">SUM(C21:C30)</f>
        <v>#VALUE!</v>
      </c>
      <c r="D32" s="12" t="str">
        <f t="shared" si="28"/>
        <v>#VALUE!</v>
      </c>
      <c r="E32" s="12" t="str">
        <f t="shared" si="28"/>
        <v>#VALUE!</v>
      </c>
      <c r="F32" s="12" t="str">
        <f t="shared" si="28"/>
        <v>#VALUE!</v>
      </c>
      <c r="G32" s="12" t="str">
        <f t="shared" si="28"/>
        <v>#VALUE!</v>
      </c>
      <c r="H32" s="12" t="str">
        <f t="shared" si="28"/>
        <v>#VALUE!</v>
      </c>
      <c r="I32" s="12" t="str">
        <f t="shared" si="28"/>
        <v>#VALUE!</v>
      </c>
      <c r="J32" s="12" t="str">
        <f t="shared" si="28"/>
        <v>#VALUE!</v>
      </c>
      <c r="K32" s="12" t="str">
        <f t="shared" si="28"/>
        <v>#VALUE!</v>
      </c>
      <c r="L32" s="12" t="str">
        <f t="shared" si="28"/>
        <v>#VALUE!</v>
      </c>
      <c r="M32" s="12" t="str">
        <f t="shared" si="28"/>
        <v>#VALUE!</v>
      </c>
      <c r="N32" s="12" t="str">
        <f>SUM(N21:N31)</f>
        <v>#VALUE!</v>
      </c>
      <c r="O32" s="4" t="str">
        <f t="shared" si="15"/>
        <v>#VALUE!</v>
      </c>
      <c r="U32" s="1" t="s">
        <v>35</v>
      </c>
    </row>
    <row r="33" ht="14.25" customHeight="1">
      <c r="A33" s="4" t="s">
        <v>36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4.25" customHeight="1">
      <c r="A34" s="4"/>
      <c r="B34" s="4"/>
      <c r="C34" s="13">
        <f t="shared" ref="C34:C44" si="29">C4/B4</f>
        <v>0.09057971014</v>
      </c>
      <c r="D34" s="13">
        <f t="shared" ref="D34:D44" si="30">D4/B4</f>
        <v>0.09420289855</v>
      </c>
      <c r="E34" s="13">
        <f t="shared" ref="E34:E44" si="31">E4/B4</f>
        <v>0.02657004831</v>
      </c>
      <c r="F34" s="13">
        <f t="shared" ref="F34:F44" si="32">F4/B4</f>
        <v>0.1533816425</v>
      </c>
      <c r="G34" s="13">
        <f t="shared" ref="G34:G44" si="33">G4/B4</f>
        <v>0.1533816425</v>
      </c>
      <c r="H34" s="13">
        <f t="shared" ref="H34:H44" si="34">H4/B4</f>
        <v>0.01570048309</v>
      </c>
      <c r="I34" s="13">
        <f t="shared" ref="I34:I44" si="35">I4/B4</f>
        <v>0.03985507246</v>
      </c>
      <c r="J34" s="13">
        <f t="shared" ref="J34:J44" si="36">J4/B4</f>
        <v>0.07125603865</v>
      </c>
      <c r="K34" s="13">
        <f t="shared" ref="K34:K44" si="37">K4/B4</f>
        <v>0.003623188406</v>
      </c>
      <c r="L34" s="13">
        <f t="shared" ref="L34:L44" si="38">L4/B4</f>
        <v>0</v>
      </c>
      <c r="M34" s="13">
        <f t="shared" ref="M34:M44" si="39">M4/B4</f>
        <v>0</v>
      </c>
      <c r="N34" s="4"/>
      <c r="O34" s="4"/>
    </row>
    <row r="35" ht="14.25" customHeight="1">
      <c r="A35" s="4" t="s">
        <v>15</v>
      </c>
      <c r="B35" s="4"/>
      <c r="C35" s="13">
        <f t="shared" si="29"/>
        <v>0.1014492754</v>
      </c>
      <c r="D35" s="13">
        <f t="shared" si="30"/>
        <v>0.1111111111</v>
      </c>
      <c r="E35" s="13">
        <f t="shared" si="31"/>
        <v>0.05555555556</v>
      </c>
      <c r="F35" s="13">
        <f t="shared" si="32"/>
        <v>0.1376811594</v>
      </c>
      <c r="G35" s="13">
        <f t="shared" si="33"/>
        <v>0.1811594203</v>
      </c>
      <c r="H35" s="13">
        <f t="shared" si="34"/>
        <v>0.009661835749</v>
      </c>
      <c r="I35" s="13">
        <f t="shared" si="35"/>
        <v>0</v>
      </c>
      <c r="J35" s="13">
        <f t="shared" si="36"/>
        <v>0.06763285024</v>
      </c>
      <c r="K35" s="13">
        <f t="shared" si="37"/>
        <v>0.02173913043</v>
      </c>
      <c r="L35" s="13">
        <f t="shared" si="38"/>
        <v>0</v>
      </c>
      <c r="M35" s="13">
        <f t="shared" si="39"/>
        <v>0</v>
      </c>
      <c r="N35" s="4"/>
      <c r="O35" s="4"/>
    </row>
    <row r="36" ht="14.25" customHeight="1">
      <c r="A36" s="4" t="s">
        <v>15</v>
      </c>
      <c r="B36" s="4"/>
      <c r="C36" s="13">
        <f t="shared" si="29"/>
        <v>0.1869460113</v>
      </c>
      <c r="D36" s="13">
        <f t="shared" si="30"/>
        <v>0.184528606</v>
      </c>
      <c r="E36" s="13">
        <f t="shared" si="31"/>
        <v>0.02497985496</v>
      </c>
      <c r="F36" s="13">
        <f t="shared" si="32"/>
        <v>0.2264302981</v>
      </c>
      <c r="G36" s="13">
        <f t="shared" si="33"/>
        <v>0.2280419017</v>
      </c>
      <c r="H36" s="13">
        <f t="shared" si="34"/>
        <v>0.02739726027</v>
      </c>
      <c r="I36" s="13">
        <f t="shared" si="35"/>
        <v>0.1248992748</v>
      </c>
      <c r="J36" s="13">
        <f t="shared" si="36"/>
        <v>0.04995970991</v>
      </c>
      <c r="K36" s="13">
        <f t="shared" si="37"/>
        <v>0.04270749396</v>
      </c>
      <c r="L36" s="13">
        <f t="shared" si="38"/>
        <v>0.03626107977</v>
      </c>
      <c r="M36" s="13">
        <f t="shared" si="39"/>
        <v>0</v>
      </c>
      <c r="N36" s="4"/>
      <c r="O36" s="4"/>
    </row>
    <row r="37" ht="14.25" customHeight="1">
      <c r="A37" s="4" t="s">
        <v>15</v>
      </c>
      <c r="B37" s="4"/>
      <c r="C37" s="13">
        <f t="shared" si="29"/>
        <v>0.09260908281</v>
      </c>
      <c r="D37" s="13">
        <f t="shared" si="30"/>
        <v>0.09973285841</v>
      </c>
      <c r="E37" s="13">
        <f t="shared" si="31"/>
        <v>0.003561887801</v>
      </c>
      <c r="F37" s="14">
        <f t="shared" si="32"/>
        <v>0.1398040962</v>
      </c>
      <c r="G37" s="13">
        <f t="shared" si="33"/>
        <v>0.1825467498</v>
      </c>
      <c r="H37" s="13">
        <f t="shared" si="34"/>
        <v>0.05966162066</v>
      </c>
      <c r="I37" s="13">
        <f t="shared" si="35"/>
        <v>0.1095280499</v>
      </c>
      <c r="J37" s="13">
        <f t="shared" si="36"/>
        <v>0.125556545</v>
      </c>
      <c r="K37" s="15">
        <f t="shared" si="37"/>
        <v>0.04719501336</v>
      </c>
      <c r="L37" s="13">
        <f t="shared" si="38"/>
        <v>0.1015138023</v>
      </c>
      <c r="M37" s="13">
        <f t="shared" si="39"/>
        <v>0.005342831701</v>
      </c>
      <c r="N37" s="4"/>
      <c r="O37" s="4"/>
    </row>
    <row r="38" ht="14.25" customHeight="1">
      <c r="A38" s="16" t="s">
        <v>15</v>
      </c>
      <c r="B38" s="16"/>
      <c r="C38" s="13">
        <f t="shared" si="29"/>
        <v>0.1716535433</v>
      </c>
      <c r="D38" s="13">
        <f t="shared" si="30"/>
        <v>0.1795275591</v>
      </c>
      <c r="E38" s="13">
        <f t="shared" si="31"/>
        <v>0</v>
      </c>
      <c r="F38" s="14">
        <f t="shared" si="32"/>
        <v>0.08818897638</v>
      </c>
      <c r="G38" s="13">
        <f t="shared" si="33"/>
        <v>0.211023622</v>
      </c>
      <c r="H38" s="13">
        <f t="shared" si="34"/>
        <v>0.05196850394</v>
      </c>
      <c r="I38" s="13">
        <f t="shared" si="35"/>
        <v>0.07244094488</v>
      </c>
      <c r="J38" s="13">
        <f t="shared" si="36"/>
        <v>0.1464566929</v>
      </c>
      <c r="K38" s="13">
        <f t="shared" si="37"/>
        <v>0.1464566929</v>
      </c>
      <c r="L38" s="13">
        <f t="shared" si="38"/>
        <v>0.06771653543</v>
      </c>
      <c r="M38" s="13">
        <f t="shared" si="39"/>
        <v>0.009448818898</v>
      </c>
      <c r="N38" s="1" t="s">
        <v>23</v>
      </c>
    </row>
    <row r="39" ht="14.25" customHeight="1">
      <c r="A39" s="12" t="s">
        <v>15</v>
      </c>
      <c r="B39" s="12"/>
      <c r="C39" s="13">
        <f t="shared" si="29"/>
        <v>0.1696113074</v>
      </c>
      <c r="D39" s="13">
        <f t="shared" si="30"/>
        <v>0.1943462898</v>
      </c>
      <c r="E39" s="13">
        <f t="shared" si="31"/>
        <v>0.02120141343</v>
      </c>
      <c r="F39" s="14">
        <f t="shared" si="32"/>
        <v>0.109540636</v>
      </c>
      <c r="G39" s="13">
        <f t="shared" si="33"/>
        <v>0.183745583</v>
      </c>
      <c r="H39" s="13">
        <f t="shared" si="34"/>
        <v>0.007067137809</v>
      </c>
      <c r="I39" s="13">
        <f t="shared" si="35"/>
        <v>0.08480565371</v>
      </c>
      <c r="J39" s="13">
        <f t="shared" si="36"/>
        <v>0.1766784452</v>
      </c>
      <c r="K39" s="13">
        <f t="shared" si="37"/>
        <v>0.08127208481</v>
      </c>
      <c r="L39" s="13">
        <f t="shared" si="38"/>
        <v>0.1625441696</v>
      </c>
      <c r="M39" s="13">
        <f t="shared" si="39"/>
        <v>0</v>
      </c>
      <c r="N39" s="17" t="s">
        <v>15</v>
      </c>
    </row>
    <row r="40" ht="14.25" customHeight="1">
      <c r="A40" s="12" t="s">
        <v>15</v>
      </c>
      <c r="B40" s="12"/>
      <c r="C40" s="13" t="str">
        <f t="shared" si="29"/>
        <v>#VALUE!</v>
      </c>
      <c r="D40" s="13" t="str">
        <f t="shared" si="30"/>
        <v>#VALUE!</v>
      </c>
      <c r="E40" s="13" t="str">
        <f t="shared" si="31"/>
        <v>#VALUE!</v>
      </c>
      <c r="F40" s="14" t="str">
        <f t="shared" si="32"/>
        <v>#VALUE!</v>
      </c>
      <c r="G40" s="13" t="str">
        <f t="shared" si="33"/>
        <v>#VALUE!</v>
      </c>
      <c r="H40" s="13" t="str">
        <f t="shared" si="34"/>
        <v>#VALUE!</v>
      </c>
      <c r="I40" s="13" t="str">
        <f t="shared" si="35"/>
        <v>#VALUE!</v>
      </c>
      <c r="J40" s="13" t="str">
        <f t="shared" si="36"/>
        <v>#VALUE!</v>
      </c>
      <c r="K40" s="13" t="str">
        <f t="shared" si="37"/>
        <v>#VALUE!</v>
      </c>
      <c r="L40" s="13" t="str">
        <f t="shared" si="38"/>
        <v>#VALUE!</v>
      </c>
      <c r="M40" s="13" t="str">
        <f t="shared" si="39"/>
        <v>#VALUE!</v>
      </c>
    </row>
    <row r="41" ht="14.25" customHeight="1">
      <c r="A41" s="12" t="s">
        <v>15</v>
      </c>
      <c r="B41" s="12"/>
      <c r="C41" s="13" t="str">
        <f t="shared" si="29"/>
        <v>#VALUE!</v>
      </c>
      <c r="D41" s="13" t="str">
        <f t="shared" si="30"/>
        <v>#VALUE!</v>
      </c>
      <c r="E41" s="13" t="str">
        <f t="shared" si="31"/>
        <v>#VALUE!</v>
      </c>
      <c r="F41" s="14" t="str">
        <f t="shared" si="32"/>
        <v>#VALUE!</v>
      </c>
      <c r="G41" s="13" t="str">
        <f t="shared" si="33"/>
        <v>#VALUE!</v>
      </c>
      <c r="H41" s="13" t="str">
        <f t="shared" si="34"/>
        <v>#VALUE!</v>
      </c>
      <c r="I41" s="13" t="str">
        <f t="shared" si="35"/>
        <v>#VALUE!</v>
      </c>
      <c r="J41" s="13" t="str">
        <f t="shared" si="36"/>
        <v>#VALUE!</v>
      </c>
      <c r="K41" s="13" t="str">
        <f t="shared" si="37"/>
        <v>#VALUE!</v>
      </c>
      <c r="L41" s="13" t="str">
        <f t="shared" si="38"/>
        <v>#VALUE!</v>
      </c>
      <c r="M41" s="13" t="str">
        <f t="shared" si="39"/>
        <v>#VALUE!</v>
      </c>
    </row>
    <row r="42" ht="14.25" customHeight="1">
      <c r="A42" s="12" t="s">
        <v>15</v>
      </c>
      <c r="B42" s="12"/>
      <c r="C42" s="13" t="str">
        <f t="shared" si="29"/>
        <v>#VALUE!</v>
      </c>
      <c r="D42" s="13" t="str">
        <f t="shared" si="30"/>
        <v>#VALUE!</v>
      </c>
      <c r="E42" s="13" t="str">
        <f t="shared" si="31"/>
        <v>#VALUE!</v>
      </c>
      <c r="F42" s="14" t="str">
        <f t="shared" si="32"/>
        <v>#VALUE!</v>
      </c>
      <c r="G42" s="13" t="str">
        <f t="shared" si="33"/>
        <v>#VALUE!</v>
      </c>
      <c r="H42" s="13" t="str">
        <f t="shared" si="34"/>
        <v>#VALUE!</v>
      </c>
      <c r="I42" s="13" t="str">
        <f t="shared" si="35"/>
        <v>#VALUE!</v>
      </c>
      <c r="J42" s="13" t="str">
        <f t="shared" si="36"/>
        <v>#VALUE!</v>
      </c>
      <c r="K42" s="13" t="str">
        <f t="shared" si="37"/>
        <v>#VALUE!</v>
      </c>
      <c r="L42" s="13" t="str">
        <f t="shared" si="38"/>
        <v>#VALUE!</v>
      </c>
      <c r="M42" s="13" t="str">
        <f t="shared" si="39"/>
        <v>#VALUE!</v>
      </c>
    </row>
    <row r="43" ht="14.25" customHeight="1">
      <c r="A43" s="12" t="s">
        <v>15</v>
      </c>
      <c r="B43" s="12"/>
      <c r="C43" s="13" t="str">
        <f t="shared" si="29"/>
        <v>#VALUE!</v>
      </c>
      <c r="D43" s="13" t="str">
        <f t="shared" si="30"/>
        <v>#VALUE!</v>
      </c>
      <c r="E43" s="13" t="str">
        <f t="shared" si="31"/>
        <v>#VALUE!</v>
      </c>
      <c r="F43" s="14" t="str">
        <f t="shared" si="32"/>
        <v>#VALUE!</v>
      </c>
      <c r="G43" s="13" t="str">
        <f t="shared" si="33"/>
        <v>#VALUE!</v>
      </c>
      <c r="H43" s="13" t="str">
        <f t="shared" si="34"/>
        <v>#VALUE!</v>
      </c>
      <c r="I43" s="13" t="str">
        <f t="shared" si="35"/>
        <v>#VALUE!</v>
      </c>
      <c r="J43" s="13" t="str">
        <f t="shared" si="36"/>
        <v>#VALUE!</v>
      </c>
      <c r="K43" s="13" t="str">
        <f t="shared" si="37"/>
        <v>#VALUE!</v>
      </c>
      <c r="L43" s="13" t="str">
        <f t="shared" si="38"/>
        <v>#VALUE!</v>
      </c>
      <c r="M43" s="13" t="str">
        <f t="shared" si="39"/>
        <v>#VALUE!</v>
      </c>
    </row>
    <row r="44" ht="14.25" customHeight="1">
      <c r="A44" s="12" t="s">
        <v>15</v>
      </c>
      <c r="B44" s="12"/>
      <c r="C44" s="13" t="str">
        <f t="shared" si="29"/>
        <v>#VALUE!</v>
      </c>
      <c r="D44" s="13" t="str">
        <f t="shared" si="30"/>
        <v>#VALUE!</v>
      </c>
      <c r="E44" s="13" t="str">
        <f t="shared" si="31"/>
        <v>#VALUE!</v>
      </c>
      <c r="F44" s="14" t="str">
        <f t="shared" si="32"/>
        <v>#VALUE!</v>
      </c>
      <c r="G44" s="13" t="str">
        <f t="shared" si="33"/>
        <v>#VALUE!</v>
      </c>
      <c r="H44" s="13" t="str">
        <f t="shared" si="34"/>
        <v>#VALUE!</v>
      </c>
      <c r="I44" s="13" t="str">
        <f t="shared" si="35"/>
        <v>#VALUE!</v>
      </c>
      <c r="J44" s="13" t="str">
        <f t="shared" si="36"/>
        <v>#VALUE!</v>
      </c>
      <c r="K44" s="13" t="str">
        <f t="shared" si="37"/>
        <v>#VALUE!</v>
      </c>
      <c r="L44" s="13" t="str">
        <f t="shared" si="38"/>
        <v>#VALUE!</v>
      </c>
      <c r="M44" s="13" t="str">
        <f t="shared" si="39"/>
        <v>#VALUE!</v>
      </c>
    </row>
    <row r="45" ht="14.25" customHeight="1">
      <c r="A45" s="18" t="s">
        <v>34</v>
      </c>
      <c r="B45" s="18"/>
      <c r="C45" s="19">
        <f>C16/B16</f>
        <v>0.1348364279</v>
      </c>
      <c r="D45" s="19">
        <f>D16/B16</f>
        <v>0.1401414677</v>
      </c>
      <c r="E45" s="19">
        <f>E16/B16</f>
        <v>0.01900972591</v>
      </c>
      <c r="F45" s="19">
        <f>F16/B16</f>
        <v>0.1567197171</v>
      </c>
      <c r="G45" s="19">
        <f>G16/B16</f>
        <v>0.1936339523</v>
      </c>
      <c r="H45" s="19">
        <f>H16/B16</f>
        <v>0.03381962865</v>
      </c>
      <c r="I45" s="19">
        <f>I16/B16</f>
        <v>0.08421750663</v>
      </c>
      <c r="J45" s="19">
        <f>J16/B16</f>
        <v>0.0957117595</v>
      </c>
      <c r="K45" s="19">
        <f>K16/B16</f>
        <v>0.05172413793</v>
      </c>
      <c r="L45" s="19">
        <f>L16/B16</f>
        <v>0.05481874447</v>
      </c>
      <c r="M45" s="19" t="str">
        <f>M16/B16</f>
        <v>#VALUE!</v>
      </c>
    </row>
    <row r="46" ht="14.25" customHeight="1"/>
    <row r="47" ht="14.25" customHeight="1">
      <c r="E47" s="1" t="s">
        <v>37</v>
      </c>
    </row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C34:F45">
    <cfRule type="cellIs" dxfId="0" priority="1" operator="lessThan">
      <formula>0.1</formula>
    </cfRule>
  </conditionalFormatting>
  <conditionalFormatting sqref="C34:F45">
    <cfRule type="cellIs" dxfId="1" priority="2" operator="between">
      <formula>0.1</formula>
      <formula>0.15</formula>
    </cfRule>
  </conditionalFormatting>
  <conditionalFormatting sqref="C34:F45">
    <cfRule type="cellIs" dxfId="2" priority="3" operator="greaterThan">
      <formula>0.16</formula>
    </cfRule>
  </conditionalFormatting>
  <conditionalFormatting sqref="C34:M4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4:M45">
    <cfRule type="colorScale" priority="5">
      <colorScale>
        <cfvo type="percent" val="0"/>
        <cfvo type="percent" val="10"/>
        <cfvo type="percent" val="16"/>
        <color rgb="FFF8696B"/>
        <color rgb="FFFFEB84"/>
        <color rgb="FF63BE7B"/>
      </colorScale>
    </cfRule>
  </conditionalFormatting>
  <conditionalFormatting sqref="C34:M45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34:G45">
    <cfRule type="cellIs" dxfId="0" priority="7" operator="between">
      <formula>0.09</formula>
      <formula>0.15</formula>
    </cfRule>
  </conditionalFormatting>
  <conditionalFormatting sqref="G34:G45">
    <cfRule type="cellIs" dxfId="0" priority="8" operator="lessThan">
      <formula>0.09</formula>
    </cfRule>
  </conditionalFormatting>
  <conditionalFormatting sqref="G34:G45">
    <cfRule type="cellIs" dxfId="2" priority="9" operator="greaterThan">
      <formula>0.15</formula>
    </cfRule>
  </conditionalFormatting>
  <conditionalFormatting sqref="H34:H45">
    <cfRule type="cellIs" dxfId="0" priority="10" operator="lessThan">
      <formula>0.02</formula>
    </cfRule>
  </conditionalFormatting>
  <conditionalFormatting sqref="H34:H45">
    <cfRule type="cellIs" dxfId="2" priority="11" operator="greaterThan">
      <formula>0.02</formula>
    </cfRule>
  </conditionalFormatting>
  <conditionalFormatting sqref="I34:I45">
    <cfRule type="cellIs" dxfId="0" priority="12" operator="lessThan">
      <formula>0.1</formula>
    </cfRule>
  </conditionalFormatting>
  <conditionalFormatting sqref="I34:I45">
    <cfRule type="cellIs" dxfId="2" priority="13" operator="greaterThan">
      <formula>15</formula>
    </cfRule>
  </conditionalFormatting>
  <conditionalFormatting sqref="I34:I45">
    <cfRule type="cellIs" dxfId="1" priority="14" operator="between">
      <formula>0.1</formula>
      <formula>0.15</formula>
    </cfRule>
  </conditionalFormatting>
  <conditionalFormatting sqref="I34:I45">
    <cfRule type="cellIs" dxfId="2" priority="15" operator="greaterThan">
      <formula>0.075</formula>
    </cfRule>
  </conditionalFormatting>
  <conditionalFormatting sqref="J34:M45">
    <cfRule type="cellIs" dxfId="0" priority="16" operator="lessThan">
      <formula>0.045</formula>
    </cfRule>
  </conditionalFormatting>
  <conditionalFormatting sqref="J34:M45">
    <cfRule type="cellIs" dxfId="1" priority="17" operator="between">
      <formula>4.5</formula>
      <formula>8</formula>
    </cfRule>
  </conditionalFormatting>
  <conditionalFormatting sqref="J34:M45">
    <cfRule type="cellIs" dxfId="2" priority="18" operator="greaterThan">
      <formula>0.08</formula>
    </cfRule>
  </conditionalFormatting>
  <printOptions gridLines="1"/>
  <pageMargins bottom="0.75" footer="0.0" header="0.0" left="0.25" right="0.25" top="0.75"/>
  <pageSetup scale="7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6.14"/>
    <col customWidth="1" min="3" max="3" width="7.57"/>
    <col customWidth="1" min="4" max="7" width="8.71"/>
    <col customWidth="1" min="8" max="8" width="7.57"/>
    <col customWidth="1" min="9" max="9" width="7.0"/>
    <col customWidth="1" min="10" max="13" width="8.71"/>
    <col customWidth="1" min="14" max="14" width="8.86"/>
    <col customWidth="1" min="15" max="26" width="8.71"/>
  </cols>
  <sheetData>
    <row r="1" ht="14.25" customHeight="1">
      <c r="A1" s="1" t="s">
        <v>38</v>
      </c>
    </row>
    <row r="2" ht="14.25" customHeight="1">
      <c r="A2" s="2" t="s">
        <v>39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40</v>
      </c>
    </row>
    <row r="3" ht="14.25" customHeight="1">
      <c r="A3" s="3" t="s">
        <v>41</v>
      </c>
      <c r="B3" s="4">
        <v>0.0</v>
      </c>
      <c r="C3" s="4" t="s">
        <v>15</v>
      </c>
      <c r="D3" s="4"/>
      <c r="E3" s="4" t="s">
        <v>15</v>
      </c>
      <c r="F3" s="4" t="s">
        <v>15</v>
      </c>
      <c r="G3" s="4"/>
      <c r="H3" s="4"/>
      <c r="I3" s="4" t="s">
        <v>15</v>
      </c>
      <c r="J3" s="4" t="s">
        <v>15</v>
      </c>
      <c r="K3" s="4"/>
      <c r="L3" s="4"/>
      <c r="M3" s="4"/>
      <c r="N3" s="4"/>
    </row>
    <row r="4" ht="14.25" customHeight="1">
      <c r="A4" s="4" t="s">
        <v>42</v>
      </c>
      <c r="B4" s="4">
        <v>112.0</v>
      </c>
      <c r="C4" s="5">
        <v>22.0</v>
      </c>
      <c r="D4" s="5">
        <v>17.0</v>
      </c>
      <c r="E4" s="5">
        <v>20.0</v>
      </c>
      <c r="F4" s="5">
        <v>17.0</v>
      </c>
      <c r="G4" s="5">
        <v>16.0</v>
      </c>
      <c r="H4" s="5">
        <v>5.0</v>
      </c>
      <c r="I4" s="5">
        <v>11.0</v>
      </c>
      <c r="J4" s="5">
        <v>11.0</v>
      </c>
      <c r="K4" s="5">
        <v>4.0</v>
      </c>
      <c r="L4" s="5">
        <v>15.0</v>
      </c>
      <c r="M4" s="5"/>
      <c r="N4" s="20" t="s">
        <v>43</v>
      </c>
      <c r="Z4" s="1" t="s">
        <v>15</v>
      </c>
    </row>
    <row r="5" ht="14.25" customHeight="1">
      <c r="A5" s="4" t="s">
        <v>44</v>
      </c>
      <c r="B5" s="4">
        <v>92.0</v>
      </c>
      <c r="C5" s="5">
        <v>15.0</v>
      </c>
      <c r="D5" s="5">
        <v>14.0</v>
      </c>
      <c r="E5" s="5">
        <v>12.0</v>
      </c>
      <c r="F5" s="5">
        <v>8.0</v>
      </c>
      <c r="G5" s="5">
        <v>14.0</v>
      </c>
      <c r="H5" s="5">
        <v>5.0</v>
      </c>
      <c r="I5" s="5">
        <v>8.0</v>
      </c>
      <c r="J5" s="5">
        <v>6.0</v>
      </c>
      <c r="K5" s="5">
        <v>2.0</v>
      </c>
      <c r="L5" s="5">
        <v>5.0</v>
      </c>
      <c r="M5" s="5">
        <v>1.0</v>
      </c>
      <c r="N5" s="21" t="s">
        <v>43</v>
      </c>
      <c r="O5" s="1" t="s">
        <v>15</v>
      </c>
    </row>
    <row r="6" ht="14.25" customHeight="1">
      <c r="A6" s="4" t="s">
        <v>45</v>
      </c>
      <c r="B6" s="4">
        <v>93.0</v>
      </c>
      <c r="C6" s="5">
        <v>13.0</v>
      </c>
      <c r="D6" s="5">
        <v>9.0</v>
      </c>
      <c r="E6" s="5">
        <v>0.0</v>
      </c>
      <c r="F6" s="5">
        <v>15.0</v>
      </c>
      <c r="G6" s="5">
        <v>24.0</v>
      </c>
      <c r="H6" s="5">
        <v>5.0</v>
      </c>
      <c r="I6" s="5">
        <v>4.0</v>
      </c>
      <c r="J6" s="5">
        <v>9.0</v>
      </c>
      <c r="K6" s="5">
        <v>4.0</v>
      </c>
      <c r="L6" s="5">
        <v>6.0</v>
      </c>
      <c r="M6" s="5">
        <v>4.0</v>
      </c>
      <c r="N6" s="21" t="s">
        <v>43</v>
      </c>
    </row>
    <row r="7" ht="14.25" customHeight="1">
      <c r="A7" s="4" t="s">
        <v>46</v>
      </c>
      <c r="B7" s="4">
        <v>77.0</v>
      </c>
      <c r="C7" s="5">
        <v>12.0</v>
      </c>
      <c r="D7" s="5">
        <v>5.0</v>
      </c>
      <c r="E7" s="5">
        <v>7.0</v>
      </c>
      <c r="F7" s="5">
        <v>13.0</v>
      </c>
      <c r="G7" s="5">
        <v>2.0</v>
      </c>
      <c r="H7" s="5">
        <v>3.0</v>
      </c>
      <c r="I7" s="5">
        <v>6.0</v>
      </c>
      <c r="J7" s="5">
        <v>0.0</v>
      </c>
      <c r="K7" s="5">
        <v>0.0</v>
      </c>
      <c r="L7" s="5">
        <v>9.0</v>
      </c>
      <c r="M7" s="5">
        <v>11.0</v>
      </c>
      <c r="N7" s="5"/>
    </row>
    <row r="8" ht="14.25" customHeight="1">
      <c r="A8" s="4" t="s">
        <v>47</v>
      </c>
      <c r="B8" s="4">
        <v>132.0</v>
      </c>
      <c r="C8" s="5">
        <v>17.0</v>
      </c>
      <c r="D8" s="5">
        <v>18.0</v>
      </c>
      <c r="E8" s="5">
        <v>40.0</v>
      </c>
      <c r="F8" s="5">
        <v>41.0</v>
      </c>
      <c r="G8" s="5">
        <v>12.0</v>
      </c>
      <c r="H8" s="5">
        <v>4.0</v>
      </c>
      <c r="I8" s="5">
        <v>6.0</v>
      </c>
      <c r="J8" s="5">
        <v>20.0</v>
      </c>
      <c r="K8" s="5">
        <v>4.0</v>
      </c>
      <c r="L8" s="5">
        <v>22.0</v>
      </c>
      <c r="M8" s="5">
        <v>14.0</v>
      </c>
      <c r="N8" s="5"/>
    </row>
    <row r="9" ht="14.25" customHeight="1">
      <c r="A9" s="4" t="s">
        <v>48</v>
      </c>
      <c r="B9" s="4">
        <v>76.0</v>
      </c>
      <c r="C9" s="5">
        <v>12.0</v>
      </c>
      <c r="D9" s="5">
        <v>9.0</v>
      </c>
      <c r="E9" s="5">
        <v>17.0</v>
      </c>
      <c r="F9" s="5">
        <v>22.0</v>
      </c>
      <c r="G9" s="5">
        <v>10.0</v>
      </c>
      <c r="H9" s="5">
        <v>0.0</v>
      </c>
      <c r="I9" s="5">
        <v>3.0</v>
      </c>
      <c r="J9" s="5">
        <v>12.0</v>
      </c>
      <c r="K9" s="5">
        <v>1.0</v>
      </c>
      <c r="L9" s="5">
        <v>3.0</v>
      </c>
      <c r="M9" s="5">
        <v>6.0</v>
      </c>
      <c r="N9" s="5"/>
    </row>
    <row r="10" ht="14.25" customHeight="1">
      <c r="A10" s="4" t="s">
        <v>49</v>
      </c>
      <c r="B10" s="4">
        <v>91.0</v>
      </c>
      <c r="C10" s="5">
        <v>8.0</v>
      </c>
      <c r="D10" s="5">
        <v>11.0</v>
      </c>
      <c r="E10" s="5">
        <v>9.0</v>
      </c>
      <c r="F10" s="5">
        <v>11.0</v>
      </c>
      <c r="G10" s="5">
        <v>6.0</v>
      </c>
      <c r="H10" s="5">
        <v>2.0</v>
      </c>
      <c r="I10" s="5">
        <v>4.0</v>
      </c>
      <c r="J10" s="5">
        <v>15.0</v>
      </c>
      <c r="K10" s="5">
        <v>3.0</v>
      </c>
      <c r="L10" s="5">
        <v>14.0</v>
      </c>
      <c r="M10" s="5">
        <v>6.0</v>
      </c>
      <c r="N10" s="5"/>
    </row>
    <row r="11" ht="14.25" customHeight="1">
      <c r="A11" s="4" t="s">
        <v>50</v>
      </c>
      <c r="B11" s="4">
        <v>68.0</v>
      </c>
      <c r="C11" s="5">
        <v>11.0</v>
      </c>
      <c r="D11" s="5">
        <v>10.0</v>
      </c>
      <c r="E11" s="5">
        <v>9.0</v>
      </c>
      <c r="F11" s="5">
        <v>13.0</v>
      </c>
      <c r="G11" s="5">
        <v>14.0</v>
      </c>
      <c r="H11" s="5">
        <v>3.0</v>
      </c>
      <c r="I11" s="5">
        <v>4.0</v>
      </c>
      <c r="J11" s="5">
        <v>8.0</v>
      </c>
      <c r="K11" s="5">
        <v>3.0</v>
      </c>
      <c r="L11" s="5">
        <v>6.0</v>
      </c>
      <c r="M11" s="5">
        <v>6.0</v>
      </c>
      <c r="N11" s="5"/>
    </row>
    <row r="12" ht="14.25" customHeight="1">
      <c r="A12" s="4" t="s">
        <v>51</v>
      </c>
      <c r="B12" s="4">
        <v>97.0</v>
      </c>
      <c r="C12" s="5">
        <v>14.0</v>
      </c>
      <c r="D12" s="5">
        <v>13.0</v>
      </c>
      <c r="E12" s="5">
        <v>20.0</v>
      </c>
      <c r="F12" s="5">
        <v>25.0</v>
      </c>
      <c r="G12" s="5">
        <v>20.0</v>
      </c>
      <c r="H12" s="5">
        <v>6.0</v>
      </c>
      <c r="I12" s="5">
        <v>6.0</v>
      </c>
      <c r="J12" s="5">
        <v>15.0</v>
      </c>
      <c r="K12" s="5">
        <v>1.0</v>
      </c>
      <c r="L12" s="5">
        <v>10.0</v>
      </c>
      <c r="M12" s="5">
        <v>3.0</v>
      </c>
      <c r="N12" s="5"/>
    </row>
    <row r="13" ht="14.25" customHeight="1">
      <c r="A13" s="4" t="s">
        <v>52</v>
      </c>
      <c r="B13" s="4">
        <v>88.0</v>
      </c>
      <c r="C13" s="5">
        <v>16.0</v>
      </c>
      <c r="D13" s="5">
        <v>19.0</v>
      </c>
      <c r="E13" s="5">
        <v>36.0</v>
      </c>
      <c r="F13" s="5">
        <v>31.0</v>
      </c>
      <c r="G13" s="5">
        <v>12.0</v>
      </c>
      <c r="H13" s="5">
        <v>1.0</v>
      </c>
      <c r="I13" s="5">
        <v>2.0</v>
      </c>
      <c r="J13" s="5">
        <v>19.0</v>
      </c>
      <c r="K13" s="5">
        <v>1.0</v>
      </c>
      <c r="L13" s="5">
        <v>6.0</v>
      </c>
      <c r="M13" s="5">
        <v>9.0</v>
      </c>
      <c r="N13" s="5"/>
    </row>
    <row r="14" ht="14.25" customHeight="1">
      <c r="A14" s="4" t="s">
        <v>53</v>
      </c>
      <c r="B14" s="4">
        <v>37.0</v>
      </c>
      <c r="C14" s="5">
        <v>5.0</v>
      </c>
      <c r="D14" s="5">
        <v>6.0</v>
      </c>
      <c r="E14" s="5">
        <v>4.0</v>
      </c>
      <c r="F14" s="5">
        <v>9.0</v>
      </c>
      <c r="G14" s="5">
        <v>0.0</v>
      </c>
      <c r="H14" s="5">
        <v>0.0</v>
      </c>
      <c r="I14" s="5">
        <v>2.0</v>
      </c>
      <c r="J14" s="5">
        <v>5.0</v>
      </c>
      <c r="K14" s="5">
        <v>1.0</v>
      </c>
      <c r="L14" s="5">
        <v>3.0</v>
      </c>
      <c r="M14" s="5">
        <v>2.0</v>
      </c>
      <c r="N14" s="5"/>
    </row>
    <row r="15" ht="14.25" customHeight="1">
      <c r="A15" s="4"/>
      <c r="B15" s="4">
        <f>SUM(B4:B14)</f>
        <v>963</v>
      </c>
      <c r="C15" s="4">
        <f>SUM(C3:C14)</f>
        <v>145</v>
      </c>
      <c r="D15" s="4">
        <f t="shared" ref="D15:M15" si="1">SUM(D4:D14)</f>
        <v>131</v>
      </c>
      <c r="E15" s="4">
        <f t="shared" si="1"/>
        <v>174</v>
      </c>
      <c r="F15" s="4">
        <f t="shared" si="1"/>
        <v>205</v>
      </c>
      <c r="G15" s="4">
        <f t="shared" si="1"/>
        <v>130</v>
      </c>
      <c r="H15" s="4">
        <f t="shared" si="1"/>
        <v>34</v>
      </c>
      <c r="I15" s="4">
        <f t="shared" si="1"/>
        <v>56</v>
      </c>
      <c r="J15" s="4">
        <f t="shared" si="1"/>
        <v>120</v>
      </c>
      <c r="K15" s="4">
        <f t="shared" si="1"/>
        <v>24</v>
      </c>
      <c r="L15" s="4">
        <f t="shared" si="1"/>
        <v>99</v>
      </c>
      <c r="M15" s="4">
        <f t="shared" si="1"/>
        <v>62</v>
      </c>
      <c r="N15" s="4"/>
    </row>
    <row r="16" ht="14.25" customHeight="1">
      <c r="A16" s="8" t="s">
        <v>24</v>
      </c>
      <c r="B16" s="8">
        <f t="shared" ref="B16:M16" si="2">(B15/24)*24</f>
        <v>963</v>
      </c>
      <c r="C16" s="8">
        <f t="shared" si="2"/>
        <v>145</v>
      </c>
      <c r="D16" s="8">
        <f t="shared" si="2"/>
        <v>131</v>
      </c>
      <c r="E16" s="8">
        <f t="shared" si="2"/>
        <v>174</v>
      </c>
      <c r="F16" s="8">
        <f t="shared" si="2"/>
        <v>205</v>
      </c>
      <c r="G16" s="8">
        <f t="shared" si="2"/>
        <v>130</v>
      </c>
      <c r="H16" s="8">
        <f t="shared" si="2"/>
        <v>34</v>
      </c>
      <c r="I16" s="8">
        <f t="shared" si="2"/>
        <v>56</v>
      </c>
      <c r="J16" s="8">
        <f t="shared" si="2"/>
        <v>120</v>
      </c>
      <c r="K16" s="8">
        <f t="shared" si="2"/>
        <v>24</v>
      </c>
      <c r="L16" s="8">
        <f t="shared" si="2"/>
        <v>99</v>
      </c>
      <c r="M16" s="8">
        <f t="shared" si="2"/>
        <v>62</v>
      </c>
      <c r="N16" s="8">
        <f>(N15/21)*24</f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1" t="s">
        <v>25</v>
      </c>
      <c r="B17" s="1">
        <v>403.0</v>
      </c>
      <c r="C17" s="1">
        <v>65.0</v>
      </c>
      <c r="D17" s="1">
        <v>57.0</v>
      </c>
      <c r="E17" s="1">
        <v>46.0</v>
      </c>
      <c r="F17" s="1">
        <v>31.0</v>
      </c>
      <c r="G17" s="1">
        <v>90.0</v>
      </c>
      <c r="H17" s="1">
        <v>14.0</v>
      </c>
      <c r="I17" s="1">
        <v>32.0</v>
      </c>
      <c r="J17" s="1">
        <v>52.0</v>
      </c>
      <c r="K17" s="1">
        <v>7.0</v>
      </c>
      <c r="L17" s="1">
        <v>22.0</v>
      </c>
      <c r="M17" s="1">
        <v>5.0</v>
      </c>
    </row>
    <row r="18" ht="14.25" customHeight="1">
      <c r="A18" s="9" t="s">
        <v>26</v>
      </c>
      <c r="B18" s="9"/>
      <c r="C18" s="10">
        <v>0.2</v>
      </c>
      <c r="D18" s="10">
        <v>0.2</v>
      </c>
      <c r="E18" s="10">
        <v>0.2</v>
      </c>
      <c r="F18" s="10">
        <v>0.2</v>
      </c>
      <c r="G18" s="10">
        <v>0.18</v>
      </c>
      <c r="H18" s="10">
        <v>0.04</v>
      </c>
      <c r="I18" s="10">
        <v>0.2</v>
      </c>
      <c r="J18" s="10">
        <v>0.1</v>
      </c>
      <c r="K18" s="10">
        <v>0.1</v>
      </c>
      <c r="L18" s="10">
        <v>0.1</v>
      </c>
      <c r="M18" s="10">
        <v>0.1</v>
      </c>
      <c r="N18" s="9" t="s">
        <v>27</v>
      </c>
    </row>
    <row r="19" ht="14.25" customHeight="1"/>
    <row r="20" ht="14.25" customHeight="1">
      <c r="A20" s="4" t="s">
        <v>28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 t="s">
        <v>29</v>
      </c>
      <c r="O20" s="4" t="s">
        <v>30</v>
      </c>
    </row>
    <row r="21" ht="14.25" customHeight="1">
      <c r="A21" s="4" t="s">
        <v>54</v>
      </c>
      <c r="B21" s="4"/>
      <c r="C21" s="4">
        <f t="shared" ref="C21:C31" si="3">(B4*11.11)-(C4*55.56)</f>
        <v>22</v>
      </c>
      <c r="D21" s="4">
        <f t="shared" ref="D21:D23" si="4">(B4*17.77)-(D4*88.84)</f>
        <v>479.96</v>
      </c>
      <c r="E21" s="4">
        <f t="shared" ref="E21:E23" si="5">(B4*12.99)-(E4*64.95)</f>
        <v>155.88</v>
      </c>
      <c r="F21" s="4">
        <f t="shared" ref="F21:F23" si="6">(B4*21.38)-(F4*106.94)</f>
        <v>576.58</v>
      </c>
      <c r="G21" s="4">
        <f t="shared" ref="G21:G23" si="7">(B4*36.18)-(G4*201)</f>
        <v>836.16</v>
      </c>
      <c r="H21" s="4">
        <f t="shared" ref="H21:H23" si="8">(B4*8.85)-(H4*221.33)</f>
        <v>-115.45</v>
      </c>
      <c r="I21" s="4">
        <f t="shared" ref="I21:I23" si="9">(B4*9.25)-(I4*46.27)</f>
        <v>527.03</v>
      </c>
      <c r="J21" s="4">
        <f t="shared" ref="J21:J23" si="10">(B4*20.13)-(J4*201.38)</f>
        <v>39.38</v>
      </c>
      <c r="K21" s="4">
        <f t="shared" ref="K21:K23" si="11">(B4*23.48)-(K4*234.82)</f>
        <v>1690.48</v>
      </c>
      <c r="L21" s="4">
        <f t="shared" ref="L21:L23" si="12">(B4*25.78)-(L4*257.75)</f>
        <v>-978.89</v>
      </c>
      <c r="M21" s="4">
        <f t="shared" ref="M21:M23" si="13">(B4*19.58)-(L4*195.81)</f>
        <v>-744.19</v>
      </c>
      <c r="N21" s="4">
        <f t="shared" ref="N21:N31" si="14">C21+D21+E21+F21+G21+H21+I21+J21+K21+L21+M21</f>
        <v>2488.94</v>
      </c>
      <c r="O21" s="4">
        <f t="shared" ref="O21:O32" si="15">N21/B4</f>
        <v>22.22267857</v>
      </c>
    </row>
    <row r="22" ht="14.25" customHeight="1">
      <c r="A22" s="4" t="s">
        <v>55</v>
      </c>
      <c r="B22" s="4"/>
      <c r="C22" s="4">
        <f t="shared" si="3"/>
        <v>188.72</v>
      </c>
      <c r="D22" s="4">
        <f t="shared" si="4"/>
        <v>391.08</v>
      </c>
      <c r="E22" s="4">
        <f t="shared" si="5"/>
        <v>415.68</v>
      </c>
      <c r="F22" s="4">
        <f t="shared" si="6"/>
        <v>1111.44</v>
      </c>
      <c r="G22" s="4">
        <f t="shared" si="7"/>
        <v>514.56</v>
      </c>
      <c r="H22" s="4">
        <f t="shared" si="8"/>
        <v>-292.45</v>
      </c>
      <c r="I22" s="4">
        <f t="shared" si="9"/>
        <v>480.84</v>
      </c>
      <c r="J22" s="4">
        <f t="shared" si="10"/>
        <v>643.68</v>
      </c>
      <c r="K22" s="4">
        <f t="shared" si="11"/>
        <v>1690.52</v>
      </c>
      <c r="L22" s="4">
        <f t="shared" si="12"/>
        <v>1083.01</v>
      </c>
      <c r="M22" s="4">
        <f t="shared" si="13"/>
        <v>822.31</v>
      </c>
      <c r="N22" s="4">
        <f t="shared" si="14"/>
        <v>7049.39</v>
      </c>
      <c r="O22" s="4">
        <f t="shared" si="15"/>
        <v>76.62380435</v>
      </c>
    </row>
    <row r="23" ht="14.25" customHeight="1">
      <c r="A23" s="4" t="s">
        <v>56</v>
      </c>
      <c r="B23" s="4"/>
      <c r="C23" s="4">
        <f t="shared" si="3"/>
        <v>310.95</v>
      </c>
      <c r="D23" s="4">
        <f t="shared" si="4"/>
        <v>853.05</v>
      </c>
      <c r="E23" s="4">
        <f t="shared" si="5"/>
        <v>1208.07</v>
      </c>
      <c r="F23" s="4">
        <f t="shared" si="6"/>
        <v>384.24</v>
      </c>
      <c r="G23" s="4">
        <f t="shared" si="7"/>
        <v>-1459.26</v>
      </c>
      <c r="H23" s="4">
        <f t="shared" si="8"/>
        <v>-283.6</v>
      </c>
      <c r="I23" s="4">
        <f t="shared" si="9"/>
        <v>675.17</v>
      </c>
      <c r="J23" s="4">
        <f t="shared" si="10"/>
        <v>59.67</v>
      </c>
      <c r="K23" s="4">
        <f t="shared" si="11"/>
        <v>1244.36</v>
      </c>
      <c r="L23" s="4">
        <f t="shared" si="12"/>
        <v>851.04</v>
      </c>
      <c r="M23" s="4">
        <f t="shared" si="13"/>
        <v>646.08</v>
      </c>
      <c r="N23" s="4">
        <f t="shared" si="14"/>
        <v>4489.77</v>
      </c>
      <c r="O23" s="4">
        <f t="shared" si="15"/>
        <v>48.27709677</v>
      </c>
    </row>
    <row r="24" ht="14.25" customHeight="1">
      <c r="A24" s="4" t="s">
        <v>46</v>
      </c>
      <c r="B24" s="4"/>
      <c r="C24" s="4">
        <f t="shared" si="3"/>
        <v>188.75</v>
      </c>
      <c r="D24" s="4">
        <f>(B7*11.11)-(D7*55.56)</f>
        <v>577.67</v>
      </c>
      <c r="E24" s="4">
        <f>(B7*11.11)-(E7*55.56)</f>
        <v>466.55</v>
      </c>
      <c r="F24" s="4">
        <f>(B7*11.11)-(F7*55.56)</f>
        <v>133.19</v>
      </c>
      <c r="G24" s="4">
        <f>(B7*11.11)-(G7*55.56)</f>
        <v>744.35</v>
      </c>
      <c r="H24" s="4">
        <f>(B7*11.11)-(H7*55.56)</f>
        <v>688.79</v>
      </c>
      <c r="I24" s="4">
        <f>(B7*11.11)-(I7*55.56)</f>
        <v>522.11</v>
      </c>
      <c r="J24" s="4">
        <f>(B7*11.11)-(J7*55.56)</f>
        <v>855.47</v>
      </c>
      <c r="K24" s="4">
        <f>(B7*11.11)-(K7*55.56)</f>
        <v>855.47</v>
      </c>
      <c r="L24" s="4">
        <f>(B7*11.11)-(L7*55.56)</f>
        <v>355.43</v>
      </c>
      <c r="M24" s="4">
        <f>(B7*11.11)-(M7*55.56)</f>
        <v>244.31</v>
      </c>
      <c r="N24" s="4">
        <f t="shared" si="14"/>
        <v>5632.09</v>
      </c>
      <c r="O24" s="4">
        <f t="shared" si="15"/>
        <v>73.14402597</v>
      </c>
    </row>
    <row r="25" ht="14.25" customHeight="1">
      <c r="A25" s="4" t="s">
        <v>57</v>
      </c>
      <c r="B25" s="4"/>
      <c r="C25" s="4">
        <f t="shared" si="3"/>
        <v>522</v>
      </c>
      <c r="D25" s="4">
        <f t="shared" ref="D25:D31" si="16">(B8*17.77)-(D8*88.84)</f>
        <v>746.52</v>
      </c>
      <c r="E25" s="4">
        <f t="shared" ref="E25:E31" si="17">(B8*12.99)-(E8*64.95)</f>
        <v>-883.32</v>
      </c>
      <c r="F25" s="4">
        <f t="shared" ref="F25:F31" si="18">(B8*21.38)-(F8*106.94)</f>
        <v>-1562.38</v>
      </c>
      <c r="G25" s="4">
        <f t="shared" ref="G25:G31" si="19">(B8*36.18)-(G8*201)</f>
        <v>2363.76</v>
      </c>
      <c r="H25" s="4">
        <f t="shared" ref="H25:H31" si="20">(B8*8.85)-(H8*221.33)</f>
        <v>282.88</v>
      </c>
      <c r="I25" s="4">
        <f t="shared" ref="I25:I31" si="21">(B8*9.25)-(I8*46.27)</f>
        <v>943.38</v>
      </c>
      <c r="J25" s="4">
        <f t="shared" ref="J25:J31" si="22">(B8*20.13)-(J8*201.38)</f>
        <v>-1370.44</v>
      </c>
      <c r="K25" s="4">
        <f t="shared" ref="K25:K31" si="23">(B8*23.48)-(K8*234.82)</f>
        <v>2160.08</v>
      </c>
      <c r="L25" s="4">
        <f t="shared" ref="L25:L31" si="24">(B8*25.78)-(L8*257.75)</f>
        <v>-2267.54</v>
      </c>
      <c r="M25" s="4">
        <f t="shared" ref="M25:M31" si="25">(B8*19.58)-(L8*195.81)</f>
        <v>-1723.26</v>
      </c>
      <c r="N25" s="4">
        <f t="shared" si="14"/>
        <v>-788.32</v>
      </c>
      <c r="O25" s="4">
        <f t="shared" si="15"/>
        <v>-5.972121212</v>
      </c>
    </row>
    <row r="26" ht="14.25" customHeight="1">
      <c r="A26" s="4" t="s">
        <v>58</v>
      </c>
      <c r="B26" s="4"/>
      <c r="C26" s="4">
        <f t="shared" si="3"/>
        <v>177.64</v>
      </c>
      <c r="D26" s="4">
        <f t="shared" si="16"/>
        <v>550.96</v>
      </c>
      <c r="E26" s="4">
        <f t="shared" si="17"/>
        <v>-116.91</v>
      </c>
      <c r="F26" s="4">
        <f t="shared" si="18"/>
        <v>-727.8</v>
      </c>
      <c r="G26" s="4">
        <f t="shared" si="19"/>
        <v>739.68</v>
      </c>
      <c r="H26" s="4">
        <f t="shared" si="20"/>
        <v>672.6</v>
      </c>
      <c r="I26" s="4">
        <f t="shared" si="21"/>
        <v>564.19</v>
      </c>
      <c r="J26" s="4">
        <f t="shared" si="22"/>
        <v>-886.68</v>
      </c>
      <c r="K26" s="4">
        <f t="shared" si="23"/>
        <v>1549.66</v>
      </c>
      <c r="L26" s="4">
        <f t="shared" si="24"/>
        <v>1186.03</v>
      </c>
      <c r="M26" s="4">
        <f t="shared" si="25"/>
        <v>900.65</v>
      </c>
      <c r="N26" s="4">
        <f t="shared" si="14"/>
        <v>4610.02</v>
      </c>
      <c r="O26" s="4">
        <f t="shared" si="15"/>
        <v>60.65815789</v>
      </c>
    </row>
    <row r="27" ht="14.25" customHeight="1">
      <c r="A27" s="4" t="s">
        <v>49</v>
      </c>
      <c r="B27" s="4"/>
      <c r="C27" s="4">
        <f t="shared" si="3"/>
        <v>566.53</v>
      </c>
      <c r="D27" s="4">
        <f t="shared" si="16"/>
        <v>639.83</v>
      </c>
      <c r="E27" s="4">
        <f t="shared" si="17"/>
        <v>597.54</v>
      </c>
      <c r="F27" s="4">
        <f t="shared" si="18"/>
        <v>769.24</v>
      </c>
      <c r="G27" s="4">
        <f t="shared" si="19"/>
        <v>2086.38</v>
      </c>
      <c r="H27" s="4">
        <f t="shared" si="20"/>
        <v>362.69</v>
      </c>
      <c r="I27" s="4">
        <f t="shared" si="21"/>
        <v>656.67</v>
      </c>
      <c r="J27" s="4">
        <f t="shared" si="22"/>
        <v>-1188.87</v>
      </c>
      <c r="K27" s="4">
        <f t="shared" si="23"/>
        <v>1432.22</v>
      </c>
      <c r="L27" s="4">
        <f t="shared" si="24"/>
        <v>-1262.52</v>
      </c>
      <c r="M27" s="4">
        <f t="shared" si="25"/>
        <v>-959.56</v>
      </c>
      <c r="N27" s="4">
        <f t="shared" si="14"/>
        <v>3700.15</v>
      </c>
      <c r="O27" s="4">
        <f t="shared" si="15"/>
        <v>40.66098901</v>
      </c>
    </row>
    <row r="28" ht="14.25" customHeight="1">
      <c r="A28" s="4" t="s">
        <v>50</v>
      </c>
      <c r="B28" s="4"/>
      <c r="C28" s="4">
        <f t="shared" si="3"/>
        <v>144.32</v>
      </c>
      <c r="D28" s="4">
        <f t="shared" si="16"/>
        <v>319.96</v>
      </c>
      <c r="E28" s="4">
        <f t="shared" si="17"/>
        <v>298.77</v>
      </c>
      <c r="F28" s="4">
        <f t="shared" si="18"/>
        <v>63.62</v>
      </c>
      <c r="G28" s="4">
        <f t="shared" si="19"/>
        <v>-353.76</v>
      </c>
      <c r="H28" s="4">
        <f t="shared" si="20"/>
        <v>-62.19</v>
      </c>
      <c r="I28" s="4">
        <f t="shared" si="21"/>
        <v>443.92</v>
      </c>
      <c r="J28" s="4">
        <f t="shared" si="22"/>
        <v>-242.2</v>
      </c>
      <c r="K28" s="4">
        <f t="shared" si="23"/>
        <v>892.18</v>
      </c>
      <c r="L28" s="4">
        <f t="shared" si="24"/>
        <v>206.54</v>
      </c>
      <c r="M28" s="4">
        <f t="shared" si="25"/>
        <v>156.58</v>
      </c>
      <c r="N28" s="4">
        <f t="shared" si="14"/>
        <v>1867.74</v>
      </c>
      <c r="O28" s="4">
        <f t="shared" si="15"/>
        <v>27.46676471</v>
      </c>
    </row>
    <row r="29" ht="14.25" customHeight="1">
      <c r="A29" s="4" t="s">
        <v>51</v>
      </c>
      <c r="B29" s="4"/>
      <c r="C29" s="4">
        <f t="shared" si="3"/>
        <v>299.83</v>
      </c>
      <c r="D29" s="4">
        <f t="shared" si="16"/>
        <v>568.77</v>
      </c>
      <c r="E29" s="4">
        <f t="shared" si="17"/>
        <v>-38.97</v>
      </c>
      <c r="F29" s="4">
        <f t="shared" si="18"/>
        <v>-599.64</v>
      </c>
      <c r="G29" s="4">
        <f t="shared" si="19"/>
        <v>-510.54</v>
      </c>
      <c r="H29" s="4">
        <f t="shared" si="20"/>
        <v>-469.53</v>
      </c>
      <c r="I29" s="4">
        <f t="shared" si="21"/>
        <v>619.63</v>
      </c>
      <c r="J29" s="4">
        <f t="shared" si="22"/>
        <v>-1068.09</v>
      </c>
      <c r="K29" s="4">
        <f t="shared" si="23"/>
        <v>2042.74</v>
      </c>
      <c r="L29" s="4">
        <f t="shared" si="24"/>
        <v>-76.84</v>
      </c>
      <c r="M29" s="4">
        <f t="shared" si="25"/>
        <v>-58.84</v>
      </c>
      <c r="N29" s="4">
        <f t="shared" si="14"/>
        <v>708.52</v>
      </c>
      <c r="O29" s="4">
        <f t="shared" si="15"/>
        <v>7.304329897</v>
      </c>
    </row>
    <row r="30" ht="14.25" customHeight="1">
      <c r="A30" s="12" t="s">
        <v>59</v>
      </c>
      <c r="B30" s="4"/>
      <c r="C30" s="4">
        <f t="shared" si="3"/>
        <v>88.72</v>
      </c>
      <c r="D30" s="4">
        <f t="shared" si="16"/>
        <v>-124.2</v>
      </c>
      <c r="E30" s="4">
        <f t="shared" si="17"/>
        <v>-1195.08</v>
      </c>
      <c r="F30" s="4">
        <f t="shared" si="18"/>
        <v>-1433.7</v>
      </c>
      <c r="G30" s="4">
        <f t="shared" si="19"/>
        <v>771.84</v>
      </c>
      <c r="H30" s="4">
        <f t="shared" si="20"/>
        <v>557.47</v>
      </c>
      <c r="I30" s="4">
        <f t="shared" si="21"/>
        <v>721.46</v>
      </c>
      <c r="J30" s="4">
        <f t="shared" si="22"/>
        <v>-2054.78</v>
      </c>
      <c r="K30" s="4">
        <f t="shared" si="23"/>
        <v>1831.42</v>
      </c>
      <c r="L30" s="4">
        <f t="shared" si="24"/>
        <v>722.14</v>
      </c>
      <c r="M30" s="4">
        <f t="shared" si="25"/>
        <v>548.18</v>
      </c>
      <c r="N30" s="4">
        <f t="shared" si="14"/>
        <v>433.47</v>
      </c>
      <c r="O30" s="4">
        <f t="shared" si="15"/>
        <v>4.925795455</v>
      </c>
    </row>
    <row r="31" ht="14.25" customHeight="1">
      <c r="A31" s="12" t="s">
        <v>53</v>
      </c>
      <c r="B31" s="4"/>
      <c r="C31" s="4">
        <f t="shared" si="3"/>
        <v>133.27</v>
      </c>
      <c r="D31" s="4">
        <f t="shared" si="16"/>
        <v>124.45</v>
      </c>
      <c r="E31" s="4">
        <f t="shared" si="17"/>
        <v>220.83</v>
      </c>
      <c r="F31" s="4">
        <f t="shared" si="18"/>
        <v>-171.4</v>
      </c>
      <c r="G31" s="4">
        <f t="shared" si="19"/>
        <v>1338.66</v>
      </c>
      <c r="H31" s="4">
        <f t="shared" si="20"/>
        <v>327.45</v>
      </c>
      <c r="I31" s="4">
        <f t="shared" si="21"/>
        <v>249.71</v>
      </c>
      <c r="J31" s="4">
        <f t="shared" si="22"/>
        <v>-262.09</v>
      </c>
      <c r="K31" s="4">
        <f t="shared" si="23"/>
        <v>633.94</v>
      </c>
      <c r="L31" s="4">
        <f t="shared" si="24"/>
        <v>180.61</v>
      </c>
      <c r="M31" s="4">
        <f t="shared" si="25"/>
        <v>137.03</v>
      </c>
      <c r="N31" s="4">
        <f t="shared" si="14"/>
        <v>2912.46</v>
      </c>
      <c r="O31" s="4">
        <f t="shared" si="15"/>
        <v>78.71513514</v>
      </c>
    </row>
    <row r="32" ht="14.25" customHeight="1">
      <c r="A32" s="12" t="s">
        <v>34</v>
      </c>
      <c r="C32" s="12">
        <f t="shared" ref="C32:M32" si="26">SUM(C21:C30)</f>
        <v>2509.46</v>
      </c>
      <c r="D32" s="12">
        <f t="shared" si="26"/>
        <v>5003.6</v>
      </c>
      <c r="E32" s="12">
        <f t="shared" si="26"/>
        <v>908.21</v>
      </c>
      <c r="F32" s="12">
        <f t="shared" si="26"/>
        <v>-1285.21</v>
      </c>
      <c r="G32" s="12">
        <f t="shared" si="26"/>
        <v>5733.17</v>
      </c>
      <c r="H32" s="12">
        <f t="shared" si="26"/>
        <v>1341.21</v>
      </c>
      <c r="I32" s="12">
        <f t="shared" si="26"/>
        <v>6154.4</v>
      </c>
      <c r="J32" s="12">
        <f t="shared" si="26"/>
        <v>-5212.86</v>
      </c>
      <c r="K32" s="12">
        <f t="shared" si="26"/>
        <v>15389.13</v>
      </c>
      <c r="L32" s="12">
        <f t="shared" si="26"/>
        <v>-181.6</v>
      </c>
      <c r="M32" s="12">
        <f t="shared" si="26"/>
        <v>-167.74</v>
      </c>
      <c r="N32" s="12">
        <f>SUM(N21:N31)</f>
        <v>33104.23</v>
      </c>
      <c r="O32" s="4">
        <f t="shared" si="15"/>
        <v>34.37614746</v>
      </c>
    </row>
    <row r="33" ht="14.25" customHeight="1">
      <c r="A33" s="4" t="s">
        <v>60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4.25" customHeight="1">
      <c r="A34" s="4" t="s">
        <v>54</v>
      </c>
      <c r="B34" s="4"/>
      <c r="C34" s="13">
        <f t="shared" ref="C34:C44" si="27">C4/B4</f>
        <v>0.1964285714</v>
      </c>
      <c r="D34" s="13">
        <f t="shared" ref="D34:D36" si="28">D4/B4</f>
        <v>0.1517857143</v>
      </c>
      <c r="E34" s="13">
        <f t="shared" ref="E34:E36" si="29">E4/B4</f>
        <v>0.1785714286</v>
      </c>
      <c r="F34" s="13">
        <f t="shared" ref="F34:F44" si="30">F4/B4</f>
        <v>0.1517857143</v>
      </c>
      <c r="G34" s="13">
        <f t="shared" ref="G34:G44" si="31">G4/B4</f>
        <v>0.1428571429</v>
      </c>
      <c r="H34" s="13">
        <f t="shared" ref="H34:H44" si="32">H4/B4</f>
        <v>0.04464285714</v>
      </c>
      <c r="I34" s="13">
        <f t="shared" ref="I34:I44" si="33">I4/B4</f>
        <v>0.09821428571</v>
      </c>
      <c r="J34" s="13">
        <f t="shared" ref="J34:J44" si="34">J4/B4</f>
        <v>0.09821428571</v>
      </c>
      <c r="K34" s="13">
        <f t="shared" ref="K34:K44" si="35">K4/B4</f>
        <v>0.03571428571</v>
      </c>
      <c r="L34" s="13">
        <f t="shared" ref="L34:L44" si="36">L4/B4</f>
        <v>0.1339285714</v>
      </c>
      <c r="M34" s="13">
        <f t="shared" ref="M34:M44" si="37">M4/B4</f>
        <v>0</v>
      </c>
      <c r="N34" s="4"/>
      <c r="O34" s="4"/>
    </row>
    <row r="35" ht="14.25" customHeight="1">
      <c r="A35" s="4" t="s">
        <v>55</v>
      </c>
      <c r="B35" s="4"/>
      <c r="C35" s="13">
        <f t="shared" si="27"/>
        <v>0.1630434783</v>
      </c>
      <c r="D35" s="13">
        <f t="shared" si="28"/>
        <v>0.152173913</v>
      </c>
      <c r="E35" s="13">
        <f t="shared" si="29"/>
        <v>0.1304347826</v>
      </c>
      <c r="F35" s="13">
        <f t="shared" si="30"/>
        <v>0.08695652174</v>
      </c>
      <c r="G35" s="13">
        <f t="shared" si="31"/>
        <v>0.152173913</v>
      </c>
      <c r="H35" s="13">
        <f t="shared" si="32"/>
        <v>0.05434782609</v>
      </c>
      <c r="I35" s="13">
        <f t="shared" si="33"/>
        <v>0.08695652174</v>
      </c>
      <c r="J35" s="13">
        <f t="shared" si="34"/>
        <v>0.0652173913</v>
      </c>
      <c r="K35" s="13">
        <f t="shared" si="35"/>
        <v>0.02173913043</v>
      </c>
      <c r="L35" s="13">
        <f t="shared" si="36"/>
        <v>0.05434782609</v>
      </c>
      <c r="M35" s="13">
        <f t="shared" si="37"/>
        <v>0.01086956522</v>
      </c>
      <c r="N35" s="4"/>
      <c r="O35" s="4"/>
    </row>
    <row r="36" ht="14.25" customHeight="1">
      <c r="A36" s="4" t="s">
        <v>56</v>
      </c>
      <c r="B36" s="4"/>
      <c r="C36" s="13">
        <f t="shared" si="27"/>
        <v>0.1397849462</v>
      </c>
      <c r="D36" s="13">
        <f t="shared" si="28"/>
        <v>0.09677419355</v>
      </c>
      <c r="E36" s="13">
        <f t="shared" si="29"/>
        <v>0</v>
      </c>
      <c r="F36" s="13">
        <f t="shared" si="30"/>
        <v>0.1612903226</v>
      </c>
      <c r="G36" s="13">
        <f t="shared" si="31"/>
        <v>0.2580645161</v>
      </c>
      <c r="H36" s="13">
        <f t="shared" si="32"/>
        <v>0.05376344086</v>
      </c>
      <c r="I36" s="13">
        <f t="shared" si="33"/>
        <v>0.04301075269</v>
      </c>
      <c r="J36" s="13">
        <f t="shared" si="34"/>
        <v>0.09677419355</v>
      </c>
      <c r="K36" s="13">
        <f t="shared" si="35"/>
        <v>0.04301075269</v>
      </c>
      <c r="L36" s="13">
        <f t="shared" si="36"/>
        <v>0.06451612903</v>
      </c>
      <c r="M36" s="13">
        <f t="shared" si="37"/>
        <v>0.04301075269</v>
      </c>
      <c r="N36" s="4"/>
      <c r="O36" s="4"/>
    </row>
    <row r="37" ht="14.25" customHeight="1">
      <c r="A37" s="4" t="s">
        <v>46</v>
      </c>
      <c r="B37" s="4"/>
      <c r="C37" s="13">
        <f t="shared" si="27"/>
        <v>0.1558441558</v>
      </c>
      <c r="D37" s="13">
        <v>0.1</v>
      </c>
      <c r="E37" s="13">
        <v>0.09</v>
      </c>
      <c r="F37" s="14">
        <f t="shared" si="30"/>
        <v>0.1688311688</v>
      </c>
      <c r="G37" s="13">
        <f t="shared" si="31"/>
        <v>0.02597402597</v>
      </c>
      <c r="H37" s="13">
        <f t="shared" si="32"/>
        <v>0.03896103896</v>
      </c>
      <c r="I37" s="13">
        <f t="shared" si="33"/>
        <v>0.07792207792</v>
      </c>
      <c r="J37" s="13">
        <f t="shared" si="34"/>
        <v>0</v>
      </c>
      <c r="K37" s="13">
        <f t="shared" si="35"/>
        <v>0</v>
      </c>
      <c r="L37" s="13">
        <f t="shared" si="36"/>
        <v>0.1168831169</v>
      </c>
      <c r="M37" s="13">
        <f t="shared" si="37"/>
        <v>0.1428571429</v>
      </c>
      <c r="N37" s="4"/>
      <c r="O37" s="4"/>
    </row>
    <row r="38" ht="14.25" customHeight="1">
      <c r="A38" s="16" t="s">
        <v>57</v>
      </c>
      <c r="B38" s="16"/>
      <c r="C38" s="13">
        <f t="shared" si="27"/>
        <v>0.1287878788</v>
      </c>
      <c r="D38" s="13">
        <f t="shared" ref="D38:D44" si="38">D8/B8</f>
        <v>0.1363636364</v>
      </c>
      <c r="E38" s="13">
        <f t="shared" ref="E38:E44" si="39">E8/B8</f>
        <v>0.303030303</v>
      </c>
      <c r="F38" s="14">
        <f t="shared" si="30"/>
        <v>0.3106060606</v>
      </c>
      <c r="G38" s="13">
        <f t="shared" si="31"/>
        <v>0.09090909091</v>
      </c>
      <c r="H38" s="13">
        <f t="shared" si="32"/>
        <v>0.0303030303</v>
      </c>
      <c r="I38" s="13">
        <f t="shared" si="33"/>
        <v>0.04545454545</v>
      </c>
      <c r="J38" s="13">
        <f t="shared" si="34"/>
        <v>0.1515151515</v>
      </c>
      <c r="K38" s="13">
        <f t="shared" si="35"/>
        <v>0.0303030303</v>
      </c>
      <c r="L38" s="13">
        <f t="shared" si="36"/>
        <v>0.1666666667</v>
      </c>
      <c r="M38" s="13">
        <f t="shared" si="37"/>
        <v>0.1060606061</v>
      </c>
    </row>
    <row r="39" ht="14.25" customHeight="1">
      <c r="A39" s="12" t="s">
        <v>58</v>
      </c>
      <c r="B39" s="12"/>
      <c r="C39" s="13">
        <f t="shared" si="27"/>
        <v>0.1578947368</v>
      </c>
      <c r="D39" s="13">
        <f t="shared" si="38"/>
        <v>0.1184210526</v>
      </c>
      <c r="E39" s="13">
        <f t="shared" si="39"/>
        <v>0.2236842105</v>
      </c>
      <c r="F39" s="14">
        <f t="shared" si="30"/>
        <v>0.2894736842</v>
      </c>
      <c r="G39" s="13">
        <f t="shared" si="31"/>
        <v>0.1315789474</v>
      </c>
      <c r="H39" s="13">
        <f t="shared" si="32"/>
        <v>0</v>
      </c>
      <c r="I39" s="13">
        <f t="shared" si="33"/>
        <v>0.03947368421</v>
      </c>
      <c r="J39" s="13">
        <f t="shared" si="34"/>
        <v>0.1578947368</v>
      </c>
      <c r="K39" s="13">
        <f t="shared" si="35"/>
        <v>0.01315789474</v>
      </c>
      <c r="L39" s="13">
        <f t="shared" si="36"/>
        <v>0.03947368421</v>
      </c>
      <c r="M39" s="13">
        <f t="shared" si="37"/>
        <v>0.07894736842</v>
      </c>
    </row>
    <row r="40" ht="14.25" customHeight="1">
      <c r="A40" s="12" t="s">
        <v>49</v>
      </c>
      <c r="B40" s="12"/>
      <c r="C40" s="13">
        <f t="shared" si="27"/>
        <v>0.08791208791</v>
      </c>
      <c r="D40" s="13">
        <f t="shared" si="38"/>
        <v>0.1208791209</v>
      </c>
      <c r="E40" s="13">
        <f t="shared" si="39"/>
        <v>0.0989010989</v>
      </c>
      <c r="F40" s="14">
        <f t="shared" si="30"/>
        <v>0.1208791209</v>
      </c>
      <c r="G40" s="13">
        <f t="shared" si="31"/>
        <v>0.06593406593</v>
      </c>
      <c r="H40" s="13">
        <f t="shared" si="32"/>
        <v>0.02197802198</v>
      </c>
      <c r="I40" s="13">
        <f t="shared" si="33"/>
        <v>0.04395604396</v>
      </c>
      <c r="J40" s="13">
        <f t="shared" si="34"/>
        <v>0.1648351648</v>
      </c>
      <c r="K40" s="13">
        <f t="shared" si="35"/>
        <v>0.03296703297</v>
      </c>
      <c r="L40" s="13">
        <f t="shared" si="36"/>
        <v>0.1538461538</v>
      </c>
      <c r="M40" s="13">
        <f t="shared" si="37"/>
        <v>0.06593406593</v>
      </c>
    </row>
    <row r="41" ht="14.25" customHeight="1">
      <c r="A41" s="12" t="s">
        <v>50</v>
      </c>
      <c r="B41" s="12"/>
      <c r="C41" s="13">
        <f t="shared" si="27"/>
        <v>0.1617647059</v>
      </c>
      <c r="D41" s="13">
        <f t="shared" si="38"/>
        <v>0.1470588235</v>
      </c>
      <c r="E41" s="13">
        <f t="shared" si="39"/>
        <v>0.1323529412</v>
      </c>
      <c r="F41" s="14">
        <f t="shared" si="30"/>
        <v>0.1911764706</v>
      </c>
      <c r="G41" s="13">
        <f t="shared" si="31"/>
        <v>0.2058823529</v>
      </c>
      <c r="H41" s="13">
        <f t="shared" si="32"/>
        <v>0.04411764706</v>
      </c>
      <c r="I41" s="13">
        <f t="shared" si="33"/>
        <v>0.05882352941</v>
      </c>
      <c r="J41" s="13">
        <f t="shared" si="34"/>
        <v>0.1176470588</v>
      </c>
      <c r="K41" s="13">
        <f t="shared" si="35"/>
        <v>0.04411764706</v>
      </c>
      <c r="L41" s="13">
        <f t="shared" si="36"/>
        <v>0.08823529412</v>
      </c>
      <c r="M41" s="13">
        <f t="shared" si="37"/>
        <v>0.08823529412</v>
      </c>
    </row>
    <row r="42" ht="14.25" customHeight="1">
      <c r="A42" s="12" t="s">
        <v>51</v>
      </c>
      <c r="B42" s="12"/>
      <c r="C42" s="13">
        <f t="shared" si="27"/>
        <v>0.1443298969</v>
      </c>
      <c r="D42" s="13">
        <f t="shared" si="38"/>
        <v>0.1340206186</v>
      </c>
      <c r="E42" s="13">
        <f t="shared" si="39"/>
        <v>0.206185567</v>
      </c>
      <c r="F42" s="14">
        <f t="shared" si="30"/>
        <v>0.2577319588</v>
      </c>
      <c r="G42" s="13">
        <f t="shared" si="31"/>
        <v>0.206185567</v>
      </c>
      <c r="H42" s="13">
        <f t="shared" si="32"/>
        <v>0.0618556701</v>
      </c>
      <c r="I42" s="13">
        <f t="shared" si="33"/>
        <v>0.0618556701</v>
      </c>
      <c r="J42" s="13">
        <f t="shared" si="34"/>
        <v>0.1546391753</v>
      </c>
      <c r="K42" s="13">
        <f t="shared" si="35"/>
        <v>0.01030927835</v>
      </c>
      <c r="L42" s="13">
        <f t="shared" si="36"/>
        <v>0.1030927835</v>
      </c>
      <c r="M42" s="13">
        <f t="shared" si="37"/>
        <v>0.03092783505</v>
      </c>
    </row>
    <row r="43" ht="14.25" customHeight="1">
      <c r="A43" s="12" t="s">
        <v>59</v>
      </c>
      <c r="B43" s="12"/>
      <c r="C43" s="13">
        <f t="shared" si="27"/>
        <v>0.1818181818</v>
      </c>
      <c r="D43" s="13">
        <f t="shared" si="38"/>
        <v>0.2159090909</v>
      </c>
      <c r="E43" s="13">
        <f t="shared" si="39"/>
        <v>0.4090909091</v>
      </c>
      <c r="F43" s="14">
        <f t="shared" si="30"/>
        <v>0.3522727273</v>
      </c>
      <c r="G43" s="13">
        <f t="shared" si="31"/>
        <v>0.1363636364</v>
      </c>
      <c r="H43" s="13">
        <f t="shared" si="32"/>
        <v>0.01136363636</v>
      </c>
      <c r="I43" s="13">
        <f t="shared" si="33"/>
        <v>0.02272727273</v>
      </c>
      <c r="J43" s="13">
        <f t="shared" si="34"/>
        <v>0.2159090909</v>
      </c>
      <c r="K43" s="13">
        <f t="shared" si="35"/>
        <v>0.01136363636</v>
      </c>
      <c r="L43" s="13">
        <f t="shared" si="36"/>
        <v>0.06818181818</v>
      </c>
      <c r="M43" s="13">
        <f t="shared" si="37"/>
        <v>0.1022727273</v>
      </c>
    </row>
    <row r="44" ht="14.25" customHeight="1">
      <c r="A44" s="12" t="s">
        <v>53</v>
      </c>
      <c r="B44" s="12"/>
      <c r="C44" s="13">
        <f t="shared" si="27"/>
        <v>0.1351351351</v>
      </c>
      <c r="D44" s="13">
        <f t="shared" si="38"/>
        <v>0.1621621622</v>
      </c>
      <c r="E44" s="13">
        <f t="shared" si="39"/>
        <v>0.1081081081</v>
      </c>
      <c r="F44" s="14">
        <f t="shared" si="30"/>
        <v>0.2432432432</v>
      </c>
      <c r="G44" s="13">
        <f t="shared" si="31"/>
        <v>0</v>
      </c>
      <c r="H44" s="13">
        <f t="shared" si="32"/>
        <v>0</v>
      </c>
      <c r="I44" s="13">
        <f t="shared" si="33"/>
        <v>0.05405405405</v>
      </c>
      <c r="J44" s="13">
        <f t="shared" si="34"/>
        <v>0.1351351351</v>
      </c>
      <c r="K44" s="13">
        <f t="shared" si="35"/>
        <v>0.02702702703</v>
      </c>
      <c r="L44" s="13">
        <f t="shared" si="36"/>
        <v>0.08108108108</v>
      </c>
      <c r="M44" s="13">
        <f t="shared" si="37"/>
        <v>0.05405405405</v>
      </c>
    </row>
    <row r="45" ht="14.25" customHeight="1">
      <c r="A45" s="18" t="s">
        <v>34</v>
      </c>
      <c r="B45" s="18"/>
      <c r="C45" s="19">
        <f>C16/B16</f>
        <v>0.1505711319</v>
      </c>
      <c r="D45" s="19">
        <f>D16/B16</f>
        <v>0.1360332295</v>
      </c>
      <c r="E45" s="19">
        <f>E16/B16</f>
        <v>0.1806853583</v>
      </c>
      <c r="F45" s="19">
        <f>F16/B16</f>
        <v>0.2128764278</v>
      </c>
      <c r="G45" s="19">
        <f>G16/B16</f>
        <v>0.1349948079</v>
      </c>
      <c r="H45" s="19">
        <f>H16/B16</f>
        <v>0.03530633437</v>
      </c>
      <c r="I45" s="19">
        <f>I16/B16</f>
        <v>0.05815160955</v>
      </c>
      <c r="J45" s="19">
        <f>J16/B16</f>
        <v>0.1246105919</v>
      </c>
      <c r="K45" s="19">
        <f>K16/B16</f>
        <v>0.02492211838</v>
      </c>
      <c r="L45" s="19">
        <f>L16/B16</f>
        <v>0.1028037383</v>
      </c>
      <c r="M45" s="19">
        <f>M16/B16</f>
        <v>0.06438213915</v>
      </c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C34:F45">
    <cfRule type="cellIs" dxfId="0" priority="1" operator="lessThan">
      <formula>0.1</formula>
    </cfRule>
  </conditionalFormatting>
  <conditionalFormatting sqref="C34:F45">
    <cfRule type="cellIs" dxfId="1" priority="2" operator="between">
      <formula>0.1</formula>
      <formula>0.15</formula>
    </cfRule>
  </conditionalFormatting>
  <conditionalFormatting sqref="C34:F45">
    <cfRule type="cellIs" dxfId="2" priority="3" operator="greaterThan">
      <formula>0.16</formula>
    </cfRule>
  </conditionalFormatting>
  <conditionalFormatting sqref="C34:M4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4:M45">
    <cfRule type="colorScale" priority="5">
      <colorScale>
        <cfvo type="percent" val="0"/>
        <cfvo type="percent" val="10"/>
        <cfvo type="percent" val="16"/>
        <color rgb="FFF8696B"/>
        <color rgb="FFFFEB84"/>
        <color rgb="FF63BE7B"/>
      </colorScale>
    </cfRule>
  </conditionalFormatting>
  <conditionalFormatting sqref="C34:M45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34:G45">
    <cfRule type="cellIs" dxfId="0" priority="7" operator="between">
      <formula>0.09</formula>
      <formula>0.15</formula>
    </cfRule>
  </conditionalFormatting>
  <conditionalFormatting sqref="G34:G45">
    <cfRule type="cellIs" dxfId="0" priority="8" operator="lessThan">
      <formula>0.09</formula>
    </cfRule>
  </conditionalFormatting>
  <conditionalFormatting sqref="G34:G45">
    <cfRule type="cellIs" dxfId="2" priority="9" operator="greaterThan">
      <formula>0.15</formula>
    </cfRule>
  </conditionalFormatting>
  <conditionalFormatting sqref="H34:H45">
    <cfRule type="cellIs" dxfId="0" priority="10" operator="lessThan">
      <formula>0.02</formula>
    </cfRule>
  </conditionalFormatting>
  <conditionalFormatting sqref="H34:H45">
    <cfRule type="cellIs" dxfId="2" priority="11" operator="greaterThan">
      <formula>0.02</formula>
    </cfRule>
  </conditionalFormatting>
  <conditionalFormatting sqref="I34:I45">
    <cfRule type="cellIs" dxfId="0" priority="12" operator="lessThan">
      <formula>0.1</formula>
    </cfRule>
  </conditionalFormatting>
  <conditionalFormatting sqref="I34:I45">
    <cfRule type="cellIs" dxfId="2" priority="13" operator="greaterThan">
      <formula>15</formula>
    </cfRule>
  </conditionalFormatting>
  <conditionalFormatting sqref="I34:I45">
    <cfRule type="cellIs" dxfId="1" priority="14" operator="between">
      <formula>0.1</formula>
      <formula>0.15</formula>
    </cfRule>
  </conditionalFormatting>
  <conditionalFormatting sqref="I34:I45">
    <cfRule type="cellIs" dxfId="2" priority="15" operator="greaterThan">
      <formula>0.075</formula>
    </cfRule>
  </conditionalFormatting>
  <conditionalFormatting sqref="J34:M45">
    <cfRule type="cellIs" dxfId="0" priority="16" operator="lessThan">
      <formula>0.045</formula>
    </cfRule>
  </conditionalFormatting>
  <conditionalFormatting sqref="J34:M45">
    <cfRule type="cellIs" dxfId="1" priority="17" operator="between">
      <formula>4.5</formula>
      <formula>8</formula>
    </cfRule>
  </conditionalFormatting>
  <conditionalFormatting sqref="J34:M45">
    <cfRule type="cellIs" dxfId="2" priority="18" operator="greaterThan">
      <formula>0.08</formula>
    </cfRule>
  </conditionalFormatting>
  <printOptions gridLines="1"/>
  <pageMargins bottom="0.75" footer="0.0" header="0.0" left="0.25" right="0.25" top="0.75"/>
  <pageSetup scale="7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6.14"/>
    <col customWidth="1" min="3" max="3" width="7.57"/>
    <col customWidth="1" min="4" max="7" width="8.71"/>
    <col customWidth="1" min="8" max="8" width="7.57"/>
    <col customWidth="1" min="9" max="9" width="7.0"/>
    <col customWidth="1" min="10" max="13" width="8.71"/>
    <col customWidth="1" min="14" max="14" width="8.86"/>
    <col customWidth="1" min="15" max="26" width="8.71"/>
  </cols>
  <sheetData>
    <row r="1" ht="14.25" customHeight="1">
      <c r="A1" s="1" t="s">
        <v>38</v>
      </c>
    </row>
    <row r="2" ht="14.25" customHeight="1">
      <c r="A2" s="2" t="s">
        <v>39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40</v>
      </c>
    </row>
    <row r="3" ht="14.25" customHeight="1">
      <c r="A3" s="3" t="s">
        <v>41</v>
      </c>
      <c r="B3" s="4">
        <v>0.0</v>
      </c>
      <c r="C3" s="4" t="s">
        <v>15</v>
      </c>
      <c r="D3" s="4"/>
      <c r="E3" s="4" t="s">
        <v>15</v>
      </c>
      <c r="F3" s="4" t="s">
        <v>15</v>
      </c>
      <c r="G3" s="4"/>
      <c r="H3" s="4"/>
      <c r="I3" s="4" t="s">
        <v>15</v>
      </c>
      <c r="J3" s="4" t="s">
        <v>15</v>
      </c>
      <c r="K3" s="4"/>
      <c r="L3" s="4"/>
      <c r="M3" s="4"/>
      <c r="N3" s="4"/>
    </row>
    <row r="4" ht="14.25" customHeight="1">
      <c r="A4" s="4" t="s">
        <v>42</v>
      </c>
      <c r="B4" s="4">
        <v>129.0</v>
      </c>
      <c r="C4" s="5">
        <v>21.0</v>
      </c>
      <c r="D4" s="5">
        <v>17.0</v>
      </c>
      <c r="E4" s="5">
        <v>8.0</v>
      </c>
      <c r="F4" s="5">
        <v>13.0</v>
      </c>
      <c r="G4" s="5">
        <v>26.0</v>
      </c>
      <c r="H4" s="5">
        <v>4.0</v>
      </c>
      <c r="I4" s="5">
        <v>12.0</v>
      </c>
      <c r="J4" s="5">
        <v>9.0</v>
      </c>
      <c r="K4" s="5">
        <v>5.0</v>
      </c>
      <c r="L4" s="5">
        <v>16.0</v>
      </c>
      <c r="M4" s="5">
        <v>1.0</v>
      </c>
      <c r="N4" s="5">
        <v>1.0</v>
      </c>
      <c r="Z4" s="1" t="s">
        <v>15</v>
      </c>
    </row>
    <row r="5" ht="14.25" customHeight="1">
      <c r="A5" s="4" t="s">
        <v>44</v>
      </c>
      <c r="B5" s="4">
        <v>90.0</v>
      </c>
      <c r="C5" s="5">
        <v>13.0</v>
      </c>
      <c r="D5" s="5">
        <v>11.0</v>
      </c>
      <c r="E5" s="5">
        <v>7.0</v>
      </c>
      <c r="F5" s="5">
        <v>10.0</v>
      </c>
      <c r="G5" s="5">
        <v>10.0</v>
      </c>
      <c r="H5" s="5">
        <v>3.0</v>
      </c>
      <c r="I5" s="5">
        <v>7.0</v>
      </c>
      <c r="J5" s="5">
        <v>13.0</v>
      </c>
      <c r="K5" s="5">
        <v>2.0</v>
      </c>
      <c r="L5" s="5">
        <v>9.0</v>
      </c>
      <c r="M5" s="5">
        <v>3.0</v>
      </c>
      <c r="N5" s="5"/>
      <c r="O5" s="1" t="s">
        <v>15</v>
      </c>
    </row>
    <row r="6" ht="14.25" customHeight="1">
      <c r="A6" s="4" t="s">
        <v>45</v>
      </c>
      <c r="B6" s="4">
        <v>129.0</v>
      </c>
      <c r="C6" s="5">
        <v>23.0</v>
      </c>
      <c r="D6" s="5">
        <v>20.0</v>
      </c>
      <c r="E6" s="5">
        <v>11.0</v>
      </c>
      <c r="F6" s="5">
        <v>14.0</v>
      </c>
      <c r="G6" s="5">
        <v>22.0</v>
      </c>
      <c r="H6" s="5">
        <v>5.0</v>
      </c>
      <c r="I6" s="5">
        <v>12.0</v>
      </c>
      <c r="J6" s="5">
        <v>18.0</v>
      </c>
      <c r="K6" s="5">
        <v>1.0</v>
      </c>
      <c r="L6" s="5">
        <v>12.0</v>
      </c>
      <c r="M6" s="5">
        <v>4.0</v>
      </c>
      <c r="N6" s="5">
        <v>1.0</v>
      </c>
    </row>
    <row r="7" ht="14.25" customHeight="1">
      <c r="A7" s="4" t="s">
        <v>46</v>
      </c>
      <c r="B7" s="4">
        <v>200.0</v>
      </c>
      <c r="C7" s="5">
        <v>2.0</v>
      </c>
      <c r="D7" s="5">
        <v>1.0</v>
      </c>
      <c r="E7" s="5">
        <v>0.0</v>
      </c>
      <c r="F7" s="5">
        <v>6.0</v>
      </c>
      <c r="G7" s="5">
        <v>2.0</v>
      </c>
      <c r="H7" s="5">
        <v>0.0</v>
      </c>
      <c r="I7" s="5">
        <v>3.0</v>
      </c>
      <c r="J7" s="5">
        <v>1.0</v>
      </c>
      <c r="K7" s="5">
        <v>0.0</v>
      </c>
      <c r="L7" s="5">
        <v>1.0</v>
      </c>
      <c r="M7" s="5">
        <v>0.0</v>
      </c>
      <c r="N7" s="5"/>
    </row>
    <row r="8" ht="14.25" customHeight="1">
      <c r="A8" s="4" t="s">
        <v>47</v>
      </c>
      <c r="B8" s="4">
        <v>186.0</v>
      </c>
      <c r="C8" s="5">
        <v>24.0</v>
      </c>
      <c r="D8" s="5">
        <v>24.0</v>
      </c>
      <c r="E8" s="5">
        <v>53.0</v>
      </c>
      <c r="F8" s="5">
        <v>56.0</v>
      </c>
      <c r="G8" s="5">
        <v>24.0</v>
      </c>
      <c r="H8" s="5">
        <v>3.0</v>
      </c>
      <c r="I8" s="5">
        <v>6.0</v>
      </c>
      <c r="J8" s="5">
        <v>25.0</v>
      </c>
      <c r="K8" s="5">
        <v>7.0</v>
      </c>
      <c r="L8" s="5">
        <v>28.0</v>
      </c>
      <c r="M8" s="5">
        <v>19.0</v>
      </c>
      <c r="N8" s="5"/>
    </row>
    <row r="9" ht="14.25" customHeight="1">
      <c r="A9" s="4" t="s">
        <v>48</v>
      </c>
      <c r="B9" s="4">
        <v>139.0</v>
      </c>
      <c r="C9" s="5">
        <v>15.0</v>
      </c>
      <c r="D9" s="5">
        <v>14.0</v>
      </c>
      <c r="E9" s="5">
        <v>30.0</v>
      </c>
      <c r="F9" s="5">
        <v>35.0</v>
      </c>
      <c r="G9" s="5">
        <v>27.0</v>
      </c>
      <c r="H9" s="5">
        <v>6.0</v>
      </c>
      <c r="I9" s="5">
        <v>4.0</v>
      </c>
      <c r="J9" s="5">
        <v>20.0</v>
      </c>
      <c r="K9" s="5">
        <v>2.0</v>
      </c>
      <c r="L9" s="5">
        <v>20.0</v>
      </c>
      <c r="M9" s="5">
        <v>14.0</v>
      </c>
      <c r="N9" s="5"/>
    </row>
    <row r="10" ht="14.25" customHeight="1">
      <c r="A10" s="4" t="s">
        <v>49</v>
      </c>
      <c r="B10" s="4">
        <v>105.0</v>
      </c>
      <c r="C10" s="5">
        <v>13.0</v>
      </c>
      <c r="D10" s="5">
        <v>13.0</v>
      </c>
      <c r="E10" s="5">
        <v>8.0</v>
      </c>
      <c r="F10" s="5">
        <v>26.0</v>
      </c>
      <c r="G10" s="5">
        <v>12.0</v>
      </c>
      <c r="H10" s="5">
        <v>3.0</v>
      </c>
      <c r="I10" s="5">
        <v>0.0</v>
      </c>
      <c r="J10" s="5">
        <v>12.0</v>
      </c>
      <c r="K10" s="5">
        <v>3.0</v>
      </c>
      <c r="L10" s="5">
        <v>17.0</v>
      </c>
      <c r="M10" s="5">
        <v>16.0</v>
      </c>
      <c r="N10" s="5"/>
    </row>
    <row r="11" ht="14.25" customHeight="1">
      <c r="A11" s="4" t="s">
        <v>50</v>
      </c>
      <c r="B11" s="4">
        <v>146.0</v>
      </c>
      <c r="C11" s="5">
        <v>16.0</v>
      </c>
      <c r="D11" s="5">
        <v>15.0</v>
      </c>
      <c r="E11" s="5">
        <v>12.0</v>
      </c>
      <c r="F11" s="5">
        <v>18.0</v>
      </c>
      <c r="G11" s="5">
        <v>18.0</v>
      </c>
      <c r="H11" s="5">
        <v>6.0</v>
      </c>
      <c r="I11" s="5">
        <v>1.0</v>
      </c>
      <c r="J11" s="5">
        <v>15.0</v>
      </c>
      <c r="K11" s="5">
        <v>5.0</v>
      </c>
      <c r="L11" s="5">
        <v>13.0</v>
      </c>
      <c r="M11" s="5">
        <v>8.0</v>
      </c>
      <c r="N11" s="5"/>
    </row>
    <row r="12" ht="14.25" customHeight="1">
      <c r="A12" s="4" t="s">
        <v>51</v>
      </c>
      <c r="B12" s="4">
        <v>121.0</v>
      </c>
      <c r="C12" s="5">
        <v>20.0</v>
      </c>
      <c r="D12" s="5">
        <v>26.0</v>
      </c>
      <c r="E12" s="5">
        <v>21.0</v>
      </c>
      <c r="F12" s="5">
        <v>26.0</v>
      </c>
      <c r="G12" s="5">
        <v>18.0</v>
      </c>
      <c r="H12" s="5">
        <v>7.0</v>
      </c>
      <c r="I12" s="5">
        <v>4.0</v>
      </c>
      <c r="J12" s="5">
        <v>17.0</v>
      </c>
      <c r="K12" s="5">
        <v>2.0</v>
      </c>
      <c r="L12" s="5">
        <v>9.0</v>
      </c>
      <c r="M12" s="5">
        <v>10.0</v>
      </c>
      <c r="N12" s="5"/>
    </row>
    <row r="13" ht="14.25" customHeight="1">
      <c r="A13" s="4" t="s">
        <v>52</v>
      </c>
      <c r="B13" s="4">
        <v>133.0</v>
      </c>
      <c r="C13" s="5">
        <v>22.0</v>
      </c>
      <c r="D13" s="5">
        <v>21.0</v>
      </c>
      <c r="E13" s="5">
        <v>46.0</v>
      </c>
      <c r="F13" s="5">
        <v>36.0</v>
      </c>
      <c r="G13" s="5">
        <v>15.0</v>
      </c>
      <c r="H13" s="5">
        <v>3.0</v>
      </c>
      <c r="I13" s="5">
        <v>5.0</v>
      </c>
      <c r="J13" s="5">
        <v>31.0</v>
      </c>
      <c r="K13" s="5">
        <v>4.0</v>
      </c>
      <c r="L13" s="5">
        <v>11.0</v>
      </c>
      <c r="M13" s="5">
        <v>24.0</v>
      </c>
      <c r="N13" s="5"/>
    </row>
    <row r="14" ht="14.25" customHeight="1">
      <c r="A14" s="4" t="s">
        <v>53</v>
      </c>
      <c r="B14" s="4">
        <v>93.0</v>
      </c>
      <c r="C14" s="5">
        <v>9.0</v>
      </c>
      <c r="D14" s="5">
        <v>10.0</v>
      </c>
      <c r="E14" s="5">
        <v>16.0</v>
      </c>
      <c r="F14" s="5">
        <v>27.0</v>
      </c>
      <c r="G14" s="5">
        <v>19.0</v>
      </c>
      <c r="H14" s="5">
        <v>0.0</v>
      </c>
      <c r="I14" s="5">
        <v>4.0</v>
      </c>
      <c r="J14" s="5">
        <v>17.0</v>
      </c>
      <c r="K14" s="5">
        <v>4.0</v>
      </c>
      <c r="L14" s="5">
        <v>11.0</v>
      </c>
      <c r="M14" s="5">
        <v>7.0</v>
      </c>
      <c r="N14" s="5"/>
    </row>
    <row r="15" ht="14.25" customHeight="1">
      <c r="A15" s="4"/>
      <c r="B15" s="4">
        <f>SUM(B4:B14)</f>
        <v>1471</v>
      </c>
      <c r="C15" s="4">
        <f>SUM(C3:C14)</f>
        <v>178</v>
      </c>
      <c r="D15" s="4">
        <f t="shared" ref="D15:M15" si="1">SUM(D4:D14)</f>
        <v>172</v>
      </c>
      <c r="E15" s="4">
        <f t="shared" si="1"/>
        <v>212</v>
      </c>
      <c r="F15" s="4">
        <f t="shared" si="1"/>
        <v>267</v>
      </c>
      <c r="G15" s="4">
        <f t="shared" si="1"/>
        <v>193</v>
      </c>
      <c r="H15" s="4">
        <f t="shared" si="1"/>
        <v>40</v>
      </c>
      <c r="I15" s="4">
        <f t="shared" si="1"/>
        <v>58</v>
      </c>
      <c r="J15" s="4">
        <f t="shared" si="1"/>
        <v>178</v>
      </c>
      <c r="K15" s="4">
        <f t="shared" si="1"/>
        <v>35</v>
      </c>
      <c r="L15" s="4">
        <f t="shared" si="1"/>
        <v>147</v>
      </c>
      <c r="M15" s="4">
        <f t="shared" si="1"/>
        <v>106</v>
      </c>
      <c r="N15" s="4"/>
    </row>
    <row r="16" ht="14.25" customHeight="1">
      <c r="A16" s="8" t="s">
        <v>24</v>
      </c>
      <c r="B16" s="8">
        <f t="shared" ref="B16:M16" si="2">(B15/27)*27</f>
        <v>1471</v>
      </c>
      <c r="C16" s="8">
        <f t="shared" si="2"/>
        <v>178</v>
      </c>
      <c r="D16" s="8">
        <f t="shared" si="2"/>
        <v>172</v>
      </c>
      <c r="E16" s="8">
        <f t="shared" si="2"/>
        <v>212</v>
      </c>
      <c r="F16" s="8">
        <f t="shared" si="2"/>
        <v>267</v>
      </c>
      <c r="G16" s="8">
        <f t="shared" si="2"/>
        <v>193</v>
      </c>
      <c r="H16" s="8">
        <f t="shared" si="2"/>
        <v>40</v>
      </c>
      <c r="I16" s="8">
        <f t="shared" si="2"/>
        <v>58</v>
      </c>
      <c r="J16" s="8">
        <f t="shared" si="2"/>
        <v>178</v>
      </c>
      <c r="K16" s="8">
        <f t="shared" si="2"/>
        <v>35</v>
      </c>
      <c r="L16" s="8">
        <f t="shared" si="2"/>
        <v>147</v>
      </c>
      <c r="M16" s="8">
        <f t="shared" si="2"/>
        <v>106</v>
      </c>
      <c r="N16" s="8">
        <f>(N15/21)*24</f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1" t="s">
        <v>25</v>
      </c>
      <c r="B17" s="1">
        <v>403.0</v>
      </c>
      <c r="C17" s="1">
        <v>65.0</v>
      </c>
      <c r="D17" s="1">
        <v>57.0</v>
      </c>
      <c r="E17" s="1">
        <v>46.0</v>
      </c>
      <c r="F17" s="1">
        <v>31.0</v>
      </c>
      <c r="G17" s="1">
        <v>90.0</v>
      </c>
      <c r="H17" s="1">
        <v>14.0</v>
      </c>
      <c r="I17" s="1">
        <v>32.0</v>
      </c>
      <c r="J17" s="1">
        <v>52.0</v>
      </c>
      <c r="K17" s="1">
        <v>7.0</v>
      </c>
      <c r="L17" s="1">
        <v>22.0</v>
      </c>
      <c r="M17" s="1">
        <v>5.0</v>
      </c>
    </row>
    <row r="18" ht="14.25" customHeight="1">
      <c r="A18" s="9" t="s">
        <v>26</v>
      </c>
      <c r="B18" s="9"/>
      <c r="C18" s="10">
        <v>0.2</v>
      </c>
      <c r="D18" s="10">
        <v>0.2</v>
      </c>
      <c r="E18" s="10">
        <v>0.2</v>
      </c>
      <c r="F18" s="10">
        <v>0.2</v>
      </c>
      <c r="G18" s="10">
        <v>0.18</v>
      </c>
      <c r="H18" s="10">
        <v>0.04</v>
      </c>
      <c r="I18" s="10">
        <v>0.2</v>
      </c>
      <c r="J18" s="10">
        <v>0.1</v>
      </c>
      <c r="K18" s="10">
        <v>0.1</v>
      </c>
      <c r="L18" s="10">
        <v>0.1</v>
      </c>
      <c r="M18" s="10">
        <v>0.1</v>
      </c>
      <c r="N18" s="9" t="s">
        <v>27</v>
      </c>
    </row>
    <row r="19" ht="14.25" customHeight="1"/>
    <row r="20" ht="14.25" customHeight="1">
      <c r="A20" s="4" t="s">
        <v>28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 t="s">
        <v>29</v>
      </c>
      <c r="O20" s="4" t="s">
        <v>30</v>
      </c>
    </row>
    <row r="21" ht="14.25" customHeight="1">
      <c r="A21" s="4" t="s">
        <v>54</v>
      </c>
      <c r="B21" s="4"/>
      <c r="C21" s="4">
        <f t="shared" ref="C21:C31" si="3">(B4*11.11)-(C4*55.56)</f>
        <v>266.43</v>
      </c>
      <c r="D21" s="4">
        <f t="shared" ref="D21:D31" si="4">(B4*17.77)-(D4*88.84)</f>
        <v>782.05</v>
      </c>
      <c r="E21" s="4">
        <f t="shared" ref="E21:E31" si="5">(B4*12.99)-(E4*64.95)</f>
        <v>1156.11</v>
      </c>
      <c r="F21" s="4">
        <f t="shared" ref="F21:F31" si="6">(B4*21.38)-(F4*106.94)</f>
        <v>1367.8</v>
      </c>
      <c r="G21" s="4">
        <f t="shared" ref="G21:G31" si="7">(B4*36.18)-(G4*201)</f>
        <v>-558.78</v>
      </c>
      <c r="H21" s="4">
        <f t="shared" ref="H21:H31" si="8">(B4*8.85)-(H4*221.33)</f>
        <v>256.33</v>
      </c>
      <c r="I21" s="4">
        <f t="shared" ref="I21:I31" si="9">(B4*9.25)-(I4*46.27)</f>
        <v>638.01</v>
      </c>
      <c r="J21" s="4">
        <f t="shared" ref="J21:J31" si="10">(B4*20.13)-(J4*201.38)</f>
        <v>784.35</v>
      </c>
      <c r="K21" s="4">
        <f t="shared" ref="K21:K31" si="11">(B4*23.48)-(K4*234.82)</f>
        <v>1854.82</v>
      </c>
      <c r="L21" s="4">
        <f t="shared" ref="L21:L31" si="12">(B4*25.78)-(L4*257.75)</f>
        <v>-798.38</v>
      </c>
      <c r="M21" s="4">
        <f t="shared" ref="M21:M31" si="13">(B4*19.58)-(L4*195.81)</f>
        <v>-607.14</v>
      </c>
      <c r="N21" s="4">
        <f t="shared" ref="N21:N31" si="14">C21+D21+E21+F21+G21+H21+I21+J21+K21+L21+M21</f>
        <v>5141.6</v>
      </c>
      <c r="O21" s="4">
        <f t="shared" ref="O21:O25" si="15">N21/B4</f>
        <v>39.85736434</v>
      </c>
    </row>
    <row r="22" ht="14.25" customHeight="1">
      <c r="A22" s="4" t="s">
        <v>55</v>
      </c>
      <c r="B22" s="4"/>
      <c r="C22" s="4">
        <f t="shared" si="3"/>
        <v>277.62</v>
      </c>
      <c r="D22" s="4">
        <f t="shared" si="4"/>
        <v>622.06</v>
      </c>
      <c r="E22" s="4">
        <f t="shared" si="5"/>
        <v>714.45</v>
      </c>
      <c r="F22" s="4">
        <f t="shared" si="6"/>
        <v>854.8</v>
      </c>
      <c r="G22" s="4">
        <f t="shared" si="7"/>
        <v>1246.2</v>
      </c>
      <c r="H22" s="4">
        <f t="shared" si="8"/>
        <v>132.51</v>
      </c>
      <c r="I22" s="4">
        <f t="shared" si="9"/>
        <v>508.61</v>
      </c>
      <c r="J22" s="4">
        <f t="shared" si="10"/>
        <v>-806.24</v>
      </c>
      <c r="K22" s="4">
        <f t="shared" si="11"/>
        <v>1643.56</v>
      </c>
      <c r="L22" s="4">
        <f t="shared" si="12"/>
        <v>0.45</v>
      </c>
      <c r="M22" s="4">
        <f t="shared" si="13"/>
        <v>-0.09</v>
      </c>
      <c r="N22" s="4">
        <f t="shared" si="14"/>
        <v>5193.93</v>
      </c>
      <c r="O22" s="4">
        <f t="shared" si="15"/>
        <v>57.71033333</v>
      </c>
    </row>
    <row r="23" ht="14.25" customHeight="1">
      <c r="A23" s="4" t="s">
        <v>56</v>
      </c>
      <c r="B23" s="4"/>
      <c r="C23" s="4">
        <f t="shared" si="3"/>
        <v>155.31</v>
      </c>
      <c r="D23" s="4">
        <f t="shared" si="4"/>
        <v>515.53</v>
      </c>
      <c r="E23" s="4">
        <f t="shared" si="5"/>
        <v>961.26</v>
      </c>
      <c r="F23" s="4">
        <f t="shared" si="6"/>
        <v>1260.86</v>
      </c>
      <c r="G23" s="4">
        <f t="shared" si="7"/>
        <v>245.22</v>
      </c>
      <c r="H23" s="4">
        <f t="shared" si="8"/>
        <v>35</v>
      </c>
      <c r="I23" s="4">
        <f t="shared" si="9"/>
        <v>638.01</v>
      </c>
      <c r="J23" s="4">
        <f t="shared" si="10"/>
        <v>-1028.07</v>
      </c>
      <c r="K23" s="4">
        <f t="shared" si="11"/>
        <v>2794.1</v>
      </c>
      <c r="L23" s="4">
        <f t="shared" si="12"/>
        <v>232.62</v>
      </c>
      <c r="M23" s="4">
        <f t="shared" si="13"/>
        <v>176.1</v>
      </c>
      <c r="N23" s="4">
        <f t="shared" si="14"/>
        <v>5985.94</v>
      </c>
      <c r="O23" s="4">
        <f t="shared" si="15"/>
        <v>46.40263566</v>
      </c>
    </row>
    <row r="24" ht="14.25" customHeight="1">
      <c r="A24" s="4" t="s">
        <v>46</v>
      </c>
      <c r="B24" s="4"/>
      <c r="C24" s="4">
        <f t="shared" si="3"/>
        <v>2110.88</v>
      </c>
      <c r="D24" s="4">
        <f t="shared" si="4"/>
        <v>3465.16</v>
      </c>
      <c r="E24" s="4">
        <f t="shared" si="5"/>
        <v>2598</v>
      </c>
      <c r="F24" s="4">
        <f t="shared" si="6"/>
        <v>3634.36</v>
      </c>
      <c r="G24" s="4">
        <f t="shared" si="7"/>
        <v>6834</v>
      </c>
      <c r="H24" s="4">
        <f t="shared" si="8"/>
        <v>1770</v>
      </c>
      <c r="I24" s="4">
        <f t="shared" si="9"/>
        <v>1711.19</v>
      </c>
      <c r="J24" s="4">
        <f t="shared" si="10"/>
        <v>3824.62</v>
      </c>
      <c r="K24" s="4">
        <f t="shared" si="11"/>
        <v>4696</v>
      </c>
      <c r="L24" s="4">
        <f t="shared" si="12"/>
        <v>4898.25</v>
      </c>
      <c r="M24" s="4">
        <f t="shared" si="13"/>
        <v>3720.19</v>
      </c>
      <c r="N24" s="4">
        <f t="shared" si="14"/>
        <v>39262.65</v>
      </c>
      <c r="O24" s="4">
        <f t="shared" si="15"/>
        <v>196.31325</v>
      </c>
    </row>
    <row r="25" ht="14.25" customHeight="1">
      <c r="A25" s="4" t="s">
        <v>57</v>
      </c>
      <c r="B25" s="4"/>
      <c r="C25" s="4">
        <f t="shared" si="3"/>
        <v>733.02</v>
      </c>
      <c r="D25" s="4">
        <f t="shared" si="4"/>
        <v>1173.06</v>
      </c>
      <c r="E25" s="4">
        <f t="shared" si="5"/>
        <v>-1026.21</v>
      </c>
      <c r="F25" s="4">
        <f t="shared" si="6"/>
        <v>-2011.96</v>
      </c>
      <c r="G25" s="4">
        <f t="shared" si="7"/>
        <v>1905.48</v>
      </c>
      <c r="H25" s="4">
        <f t="shared" si="8"/>
        <v>982.11</v>
      </c>
      <c r="I25" s="4">
        <f t="shared" si="9"/>
        <v>1442.88</v>
      </c>
      <c r="J25" s="4">
        <f t="shared" si="10"/>
        <v>-1290.32</v>
      </c>
      <c r="K25" s="4">
        <f t="shared" si="11"/>
        <v>2723.54</v>
      </c>
      <c r="L25" s="4">
        <f t="shared" si="12"/>
        <v>-2421.92</v>
      </c>
      <c r="M25" s="4">
        <f t="shared" si="13"/>
        <v>-1840.8</v>
      </c>
      <c r="N25" s="4">
        <f t="shared" si="14"/>
        <v>368.88</v>
      </c>
      <c r="O25" s="4">
        <f t="shared" si="15"/>
        <v>1.983225806</v>
      </c>
    </row>
    <row r="26" ht="14.25" customHeight="1">
      <c r="A26" s="4" t="s">
        <v>58</v>
      </c>
      <c r="B26" s="4"/>
      <c r="C26" s="4">
        <f t="shared" si="3"/>
        <v>710.89</v>
      </c>
      <c r="D26" s="4">
        <f t="shared" si="4"/>
        <v>1226.27</v>
      </c>
      <c r="E26" s="4">
        <f t="shared" si="5"/>
        <v>-142.89</v>
      </c>
      <c r="F26" s="4">
        <f t="shared" si="6"/>
        <v>-771.08</v>
      </c>
      <c r="G26" s="4">
        <f t="shared" si="7"/>
        <v>-397.98</v>
      </c>
      <c r="H26" s="4">
        <f t="shared" si="8"/>
        <v>-97.83</v>
      </c>
      <c r="I26" s="4">
        <f t="shared" si="9"/>
        <v>1100.67</v>
      </c>
      <c r="J26" s="4">
        <f t="shared" si="10"/>
        <v>-1229.53</v>
      </c>
      <c r="K26" s="4">
        <f t="shared" si="11"/>
        <v>2794.08</v>
      </c>
      <c r="L26" s="4">
        <f t="shared" si="12"/>
        <v>-1571.58</v>
      </c>
      <c r="M26" s="4">
        <f t="shared" si="13"/>
        <v>-1194.58</v>
      </c>
      <c r="N26" s="4">
        <f t="shared" si="14"/>
        <v>426.44</v>
      </c>
      <c r="O26" s="4"/>
    </row>
    <row r="27" ht="14.25" customHeight="1">
      <c r="A27" s="4" t="s">
        <v>49</v>
      </c>
      <c r="B27" s="4"/>
      <c r="C27" s="4">
        <f t="shared" si="3"/>
        <v>444.27</v>
      </c>
      <c r="D27" s="4">
        <f t="shared" si="4"/>
        <v>710.93</v>
      </c>
      <c r="E27" s="4">
        <f t="shared" si="5"/>
        <v>844.35</v>
      </c>
      <c r="F27" s="4">
        <f t="shared" si="6"/>
        <v>-535.54</v>
      </c>
      <c r="G27" s="4">
        <f t="shared" si="7"/>
        <v>1386.9</v>
      </c>
      <c r="H27" s="4">
        <f t="shared" si="8"/>
        <v>265.26</v>
      </c>
      <c r="I27" s="4">
        <f t="shared" si="9"/>
        <v>971.25</v>
      </c>
      <c r="J27" s="4">
        <f t="shared" si="10"/>
        <v>-302.91</v>
      </c>
      <c r="K27" s="4">
        <f t="shared" si="11"/>
        <v>1760.94</v>
      </c>
      <c r="L27" s="4">
        <f t="shared" si="12"/>
        <v>-1674.85</v>
      </c>
      <c r="M27" s="4">
        <f t="shared" si="13"/>
        <v>-1272.87</v>
      </c>
      <c r="N27" s="4">
        <f t="shared" si="14"/>
        <v>2597.73</v>
      </c>
      <c r="O27" s="4">
        <f t="shared" ref="O27:O32" si="16">N27/B10</f>
        <v>24.74028571</v>
      </c>
    </row>
    <row r="28" ht="14.25" customHeight="1">
      <c r="A28" s="4" t="s">
        <v>50</v>
      </c>
      <c r="B28" s="4"/>
      <c r="C28" s="4">
        <f t="shared" si="3"/>
        <v>733.1</v>
      </c>
      <c r="D28" s="4">
        <f t="shared" si="4"/>
        <v>1261.82</v>
      </c>
      <c r="E28" s="4">
        <f t="shared" si="5"/>
        <v>1117.14</v>
      </c>
      <c r="F28" s="4">
        <f t="shared" si="6"/>
        <v>1196.56</v>
      </c>
      <c r="G28" s="4">
        <f t="shared" si="7"/>
        <v>1664.28</v>
      </c>
      <c r="H28" s="4">
        <f t="shared" si="8"/>
        <v>-35.88</v>
      </c>
      <c r="I28" s="4">
        <f t="shared" si="9"/>
        <v>1304.23</v>
      </c>
      <c r="J28" s="4">
        <f t="shared" si="10"/>
        <v>-81.72</v>
      </c>
      <c r="K28" s="4">
        <f t="shared" si="11"/>
        <v>2253.98</v>
      </c>
      <c r="L28" s="4">
        <f t="shared" si="12"/>
        <v>413.13</v>
      </c>
      <c r="M28" s="4">
        <f t="shared" si="13"/>
        <v>313.15</v>
      </c>
      <c r="N28" s="4">
        <f t="shared" si="14"/>
        <v>10139.79</v>
      </c>
      <c r="O28" s="4">
        <f t="shared" si="16"/>
        <v>69.45061644</v>
      </c>
    </row>
    <row r="29" ht="14.25" customHeight="1">
      <c r="A29" s="4" t="s">
        <v>51</v>
      </c>
      <c r="B29" s="4"/>
      <c r="C29" s="4">
        <f t="shared" si="3"/>
        <v>233.11</v>
      </c>
      <c r="D29" s="4">
        <f t="shared" si="4"/>
        <v>-159.67</v>
      </c>
      <c r="E29" s="4">
        <f t="shared" si="5"/>
        <v>207.84</v>
      </c>
      <c r="F29" s="4">
        <f t="shared" si="6"/>
        <v>-193.46</v>
      </c>
      <c r="G29" s="4">
        <f t="shared" si="7"/>
        <v>759.78</v>
      </c>
      <c r="H29" s="4">
        <f t="shared" si="8"/>
        <v>-478.46</v>
      </c>
      <c r="I29" s="4">
        <f t="shared" si="9"/>
        <v>934.17</v>
      </c>
      <c r="J29" s="4">
        <f t="shared" si="10"/>
        <v>-987.73</v>
      </c>
      <c r="K29" s="4">
        <f t="shared" si="11"/>
        <v>2371.44</v>
      </c>
      <c r="L29" s="4">
        <f t="shared" si="12"/>
        <v>799.63</v>
      </c>
      <c r="M29" s="4">
        <f t="shared" si="13"/>
        <v>606.89</v>
      </c>
      <c r="N29" s="4">
        <f t="shared" si="14"/>
        <v>4093.54</v>
      </c>
      <c r="O29" s="4">
        <f t="shared" si="16"/>
        <v>33.83090909</v>
      </c>
    </row>
    <row r="30" ht="14.25" customHeight="1">
      <c r="A30" s="12" t="s">
        <v>59</v>
      </c>
      <c r="B30" s="4"/>
      <c r="C30" s="4">
        <f t="shared" si="3"/>
        <v>255.31</v>
      </c>
      <c r="D30" s="4">
        <f t="shared" si="4"/>
        <v>497.77</v>
      </c>
      <c r="E30" s="4">
        <f t="shared" si="5"/>
        <v>-1260.03</v>
      </c>
      <c r="F30" s="4">
        <f t="shared" si="6"/>
        <v>-1006.3</v>
      </c>
      <c r="G30" s="4">
        <f t="shared" si="7"/>
        <v>1796.94</v>
      </c>
      <c r="H30" s="4">
        <f t="shared" si="8"/>
        <v>513.06</v>
      </c>
      <c r="I30" s="4">
        <f t="shared" si="9"/>
        <v>998.9</v>
      </c>
      <c r="J30" s="4">
        <f t="shared" si="10"/>
        <v>-3565.49</v>
      </c>
      <c r="K30" s="4">
        <f t="shared" si="11"/>
        <v>2183.56</v>
      </c>
      <c r="L30" s="4">
        <f t="shared" si="12"/>
        <v>593.49</v>
      </c>
      <c r="M30" s="4">
        <f t="shared" si="13"/>
        <v>450.23</v>
      </c>
      <c r="N30" s="4">
        <f t="shared" si="14"/>
        <v>1457.44</v>
      </c>
      <c r="O30" s="4">
        <f t="shared" si="16"/>
        <v>10.95819549</v>
      </c>
    </row>
    <row r="31" ht="14.25" customHeight="1">
      <c r="A31" s="12" t="s">
        <v>53</v>
      </c>
      <c r="B31" s="4"/>
      <c r="C31" s="4">
        <f t="shared" si="3"/>
        <v>533.19</v>
      </c>
      <c r="D31" s="4">
        <f t="shared" si="4"/>
        <v>764.21</v>
      </c>
      <c r="E31" s="4">
        <f t="shared" si="5"/>
        <v>168.87</v>
      </c>
      <c r="F31" s="4">
        <f t="shared" si="6"/>
        <v>-899.04</v>
      </c>
      <c r="G31" s="4">
        <f t="shared" si="7"/>
        <v>-454.26</v>
      </c>
      <c r="H31" s="4">
        <f t="shared" si="8"/>
        <v>823.05</v>
      </c>
      <c r="I31" s="4">
        <f t="shared" si="9"/>
        <v>675.17</v>
      </c>
      <c r="J31" s="4">
        <f t="shared" si="10"/>
        <v>-1551.37</v>
      </c>
      <c r="K31" s="4">
        <f t="shared" si="11"/>
        <v>1244.36</v>
      </c>
      <c r="L31" s="4">
        <f t="shared" si="12"/>
        <v>-437.71</v>
      </c>
      <c r="M31" s="4">
        <f t="shared" si="13"/>
        <v>-332.97</v>
      </c>
      <c r="N31" s="4">
        <f t="shared" si="14"/>
        <v>533.5</v>
      </c>
      <c r="O31" s="4">
        <f t="shared" si="16"/>
        <v>5.73655914</v>
      </c>
    </row>
    <row r="32" ht="14.25" customHeight="1">
      <c r="A32" s="12" t="s">
        <v>34</v>
      </c>
      <c r="C32" s="12">
        <f t="shared" ref="C32:M32" si="17">SUM(C21:C30)</f>
        <v>5919.94</v>
      </c>
      <c r="D32" s="12">
        <f t="shared" si="17"/>
        <v>10094.98</v>
      </c>
      <c r="E32" s="12">
        <f t="shared" si="17"/>
        <v>5170.02</v>
      </c>
      <c r="F32" s="12">
        <f t="shared" si="17"/>
        <v>3796.04</v>
      </c>
      <c r="G32" s="12">
        <f t="shared" si="17"/>
        <v>14882.04</v>
      </c>
      <c r="H32" s="12">
        <f t="shared" si="17"/>
        <v>3342.1</v>
      </c>
      <c r="I32" s="12">
        <f t="shared" si="17"/>
        <v>10247.92</v>
      </c>
      <c r="J32" s="12">
        <f t="shared" si="17"/>
        <v>-4683.04</v>
      </c>
      <c r="K32" s="12">
        <f t="shared" si="17"/>
        <v>25076.02</v>
      </c>
      <c r="L32" s="12">
        <f t="shared" si="17"/>
        <v>470.84</v>
      </c>
      <c r="M32" s="12">
        <f t="shared" si="17"/>
        <v>351.08</v>
      </c>
      <c r="N32" s="12">
        <f>SUM(N21:N31)</f>
        <v>75201.44</v>
      </c>
      <c r="O32" s="4">
        <f t="shared" si="16"/>
        <v>51.12266485</v>
      </c>
    </row>
    <row r="33" ht="14.25" customHeight="1">
      <c r="A33" s="4" t="s">
        <v>60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4.25" customHeight="1">
      <c r="A34" s="4" t="s">
        <v>54</v>
      </c>
      <c r="B34" s="4"/>
      <c r="C34" s="13">
        <f t="shared" ref="C34:C44" si="18">C4/B4</f>
        <v>0.1627906977</v>
      </c>
      <c r="D34" s="13">
        <f t="shared" ref="D34:D44" si="19">D4/B4</f>
        <v>0.1317829457</v>
      </c>
      <c r="E34" s="13">
        <f t="shared" ref="E34:E44" si="20">E4/B4</f>
        <v>0.06201550388</v>
      </c>
      <c r="F34" s="13">
        <f t="shared" ref="F34:F44" si="21">F4/B4</f>
        <v>0.1007751938</v>
      </c>
      <c r="G34" s="13">
        <f t="shared" ref="G34:G44" si="22">G4/B4</f>
        <v>0.2015503876</v>
      </c>
      <c r="H34" s="13">
        <f t="shared" ref="H34:H44" si="23">H4/B4</f>
        <v>0.03100775194</v>
      </c>
      <c r="I34" s="13">
        <f t="shared" ref="I34:I44" si="24">I4/B4</f>
        <v>0.09302325581</v>
      </c>
      <c r="J34" s="13">
        <f t="shared" ref="J34:J44" si="25">J4/B4</f>
        <v>0.06976744186</v>
      </c>
      <c r="K34" s="13">
        <f t="shared" ref="K34:K44" si="26">K4/B4</f>
        <v>0.03875968992</v>
      </c>
      <c r="L34" s="13">
        <f t="shared" ref="L34:L44" si="27">L4/B4</f>
        <v>0.1240310078</v>
      </c>
      <c r="M34" s="13">
        <f t="shared" ref="M34:M44" si="28">M4/B4</f>
        <v>0.007751937984</v>
      </c>
      <c r="N34" s="4"/>
      <c r="O34" s="4"/>
    </row>
    <row r="35" ht="14.25" customHeight="1">
      <c r="A35" s="4" t="s">
        <v>55</v>
      </c>
      <c r="B35" s="4"/>
      <c r="C35" s="13">
        <f t="shared" si="18"/>
        <v>0.1444444444</v>
      </c>
      <c r="D35" s="13">
        <f t="shared" si="19"/>
        <v>0.1222222222</v>
      </c>
      <c r="E35" s="13">
        <f t="shared" si="20"/>
        <v>0.07777777778</v>
      </c>
      <c r="F35" s="13">
        <f t="shared" si="21"/>
        <v>0.1111111111</v>
      </c>
      <c r="G35" s="13">
        <f t="shared" si="22"/>
        <v>0.1111111111</v>
      </c>
      <c r="H35" s="13">
        <f t="shared" si="23"/>
        <v>0.03333333333</v>
      </c>
      <c r="I35" s="13">
        <f t="shared" si="24"/>
        <v>0.07777777778</v>
      </c>
      <c r="J35" s="13">
        <f t="shared" si="25"/>
        <v>0.1444444444</v>
      </c>
      <c r="K35" s="13">
        <f t="shared" si="26"/>
        <v>0.02222222222</v>
      </c>
      <c r="L35" s="13">
        <f t="shared" si="27"/>
        <v>0.1</v>
      </c>
      <c r="M35" s="13">
        <f t="shared" si="28"/>
        <v>0.03333333333</v>
      </c>
      <c r="N35" s="4"/>
      <c r="O35" s="4"/>
    </row>
    <row r="36" ht="14.25" customHeight="1">
      <c r="A36" s="4" t="s">
        <v>56</v>
      </c>
      <c r="B36" s="4"/>
      <c r="C36" s="13">
        <f t="shared" si="18"/>
        <v>0.1782945736</v>
      </c>
      <c r="D36" s="13">
        <f t="shared" si="19"/>
        <v>0.1550387597</v>
      </c>
      <c r="E36" s="13">
        <f t="shared" si="20"/>
        <v>0.08527131783</v>
      </c>
      <c r="F36" s="13">
        <f t="shared" si="21"/>
        <v>0.1085271318</v>
      </c>
      <c r="G36" s="13">
        <f t="shared" si="22"/>
        <v>0.1705426357</v>
      </c>
      <c r="H36" s="13">
        <f t="shared" si="23"/>
        <v>0.03875968992</v>
      </c>
      <c r="I36" s="13">
        <f t="shared" si="24"/>
        <v>0.09302325581</v>
      </c>
      <c r="J36" s="13">
        <f t="shared" si="25"/>
        <v>0.1395348837</v>
      </c>
      <c r="K36" s="13">
        <f t="shared" si="26"/>
        <v>0.007751937984</v>
      </c>
      <c r="L36" s="13">
        <f t="shared" si="27"/>
        <v>0.09302325581</v>
      </c>
      <c r="M36" s="13">
        <f t="shared" si="28"/>
        <v>0.03100775194</v>
      </c>
      <c r="N36" s="4"/>
      <c r="O36" s="4"/>
    </row>
    <row r="37" ht="14.25" customHeight="1">
      <c r="A37" s="4" t="s">
        <v>46</v>
      </c>
      <c r="B37" s="4"/>
      <c r="C37" s="13">
        <f t="shared" si="18"/>
        <v>0.01</v>
      </c>
      <c r="D37" s="13">
        <f t="shared" si="19"/>
        <v>0.005</v>
      </c>
      <c r="E37" s="13">
        <f t="shared" si="20"/>
        <v>0</v>
      </c>
      <c r="F37" s="14">
        <f t="shared" si="21"/>
        <v>0.03</v>
      </c>
      <c r="G37" s="13">
        <f t="shared" si="22"/>
        <v>0.01</v>
      </c>
      <c r="H37" s="13">
        <f t="shared" si="23"/>
        <v>0</v>
      </c>
      <c r="I37" s="13">
        <f t="shared" si="24"/>
        <v>0.015</v>
      </c>
      <c r="J37" s="13">
        <f t="shared" si="25"/>
        <v>0.005</v>
      </c>
      <c r="K37" s="13">
        <f t="shared" si="26"/>
        <v>0</v>
      </c>
      <c r="L37" s="13">
        <f t="shared" si="27"/>
        <v>0.005</v>
      </c>
      <c r="M37" s="13">
        <f t="shared" si="28"/>
        <v>0</v>
      </c>
      <c r="N37" s="4"/>
      <c r="O37" s="4"/>
    </row>
    <row r="38" ht="14.25" customHeight="1">
      <c r="A38" s="16" t="s">
        <v>57</v>
      </c>
      <c r="B38" s="16"/>
      <c r="C38" s="13">
        <f t="shared" si="18"/>
        <v>0.1290322581</v>
      </c>
      <c r="D38" s="13">
        <f t="shared" si="19"/>
        <v>0.1290322581</v>
      </c>
      <c r="E38" s="13">
        <f t="shared" si="20"/>
        <v>0.2849462366</v>
      </c>
      <c r="F38" s="14">
        <f t="shared" si="21"/>
        <v>0.3010752688</v>
      </c>
      <c r="G38" s="13">
        <f t="shared" si="22"/>
        <v>0.1290322581</v>
      </c>
      <c r="H38" s="13">
        <f t="shared" si="23"/>
        <v>0.01612903226</v>
      </c>
      <c r="I38" s="13">
        <f t="shared" si="24"/>
        <v>0.03225806452</v>
      </c>
      <c r="J38" s="13">
        <f t="shared" si="25"/>
        <v>0.1344086022</v>
      </c>
      <c r="K38" s="13">
        <f t="shared" si="26"/>
        <v>0.0376344086</v>
      </c>
      <c r="L38" s="13">
        <f t="shared" si="27"/>
        <v>0.1505376344</v>
      </c>
      <c r="M38" s="13">
        <f t="shared" si="28"/>
        <v>0.1021505376</v>
      </c>
    </row>
    <row r="39" ht="14.25" customHeight="1">
      <c r="A39" s="12" t="s">
        <v>58</v>
      </c>
      <c r="B39" s="12"/>
      <c r="C39" s="13">
        <f t="shared" si="18"/>
        <v>0.1079136691</v>
      </c>
      <c r="D39" s="13">
        <f t="shared" si="19"/>
        <v>0.1007194245</v>
      </c>
      <c r="E39" s="13">
        <f t="shared" si="20"/>
        <v>0.2158273381</v>
      </c>
      <c r="F39" s="14">
        <f t="shared" si="21"/>
        <v>0.2517985612</v>
      </c>
      <c r="G39" s="13">
        <f t="shared" si="22"/>
        <v>0.1942446043</v>
      </c>
      <c r="H39" s="13">
        <f t="shared" si="23"/>
        <v>0.04316546763</v>
      </c>
      <c r="I39" s="13">
        <f t="shared" si="24"/>
        <v>0.02877697842</v>
      </c>
      <c r="J39" s="13">
        <f t="shared" si="25"/>
        <v>0.1438848921</v>
      </c>
      <c r="K39" s="13">
        <f t="shared" si="26"/>
        <v>0.01438848921</v>
      </c>
      <c r="L39" s="13">
        <f t="shared" si="27"/>
        <v>0.1438848921</v>
      </c>
      <c r="M39" s="13">
        <f t="shared" si="28"/>
        <v>0.1007194245</v>
      </c>
    </row>
    <row r="40" ht="14.25" customHeight="1">
      <c r="A40" s="12" t="s">
        <v>49</v>
      </c>
      <c r="B40" s="12"/>
      <c r="C40" s="13">
        <f t="shared" si="18"/>
        <v>0.1238095238</v>
      </c>
      <c r="D40" s="13">
        <f t="shared" si="19"/>
        <v>0.1238095238</v>
      </c>
      <c r="E40" s="13">
        <f t="shared" si="20"/>
        <v>0.07619047619</v>
      </c>
      <c r="F40" s="14">
        <f t="shared" si="21"/>
        <v>0.2476190476</v>
      </c>
      <c r="G40" s="13">
        <f t="shared" si="22"/>
        <v>0.1142857143</v>
      </c>
      <c r="H40" s="13">
        <f t="shared" si="23"/>
        <v>0.02857142857</v>
      </c>
      <c r="I40" s="13">
        <f t="shared" si="24"/>
        <v>0</v>
      </c>
      <c r="J40" s="13">
        <f t="shared" si="25"/>
        <v>0.1142857143</v>
      </c>
      <c r="K40" s="13">
        <f t="shared" si="26"/>
        <v>0.02857142857</v>
      </c>
      <c r="L40" s="13">
        <f t="shared" si="27"/>
        <v>0.1619047619</v>
      </c>
      <c r="M40" s="13">
        <f t="shared" si="28"/>
        <v>0.1523809524</v>
      </c>
    </row>
    <row r="41" ht="14.25" customHeight="1">
      <c r="A41" s="12" t="s">
        <v>50</v>
      </c>
      <c r="B41" s="12"/>
      <c r="C41" s="13">
        <f t="shared" si="18"/>
        <v>0.1095890411</v>
      </c>
      <c r="D41" s="13">
        <f t="shared" si="19"/>
        <v>0.102739726</v>
      </c>
      <c r="E41" s="13">
        <f t="shared" si="20"/>
        <v>0.08219178082</v>
      </c>
      <c r="F41" s="14">
        <f t="shared" si="21"/>
        <v>0.1232876712</v>
      </c>
      <c r="G41" s="13">
        <f t="shared" si="22"/>
        <v>0.1232876712</v>
      </c>
      <c r="H41" s="13">
        <f t="shared" si="23"/>
        <v>0.04109589041</v>
      </c>
      <c r="I41" s="13">
        <f t="shared" si="24"/>
        <v>0.006849315068</v>
      </c>
      <c r="J41" s="13">
        <f t="shared" si="25"/>
        <v>0.102739726</v>
      </c>
      <c r="K41" s="13">
        <f t="shared" si="26"/>
        <v>0.03424657534</v>
      </c>
      <c r="L41" s="13">
        <f t="shared" si="27"/>
        <v>0.08904109589</v>
      </c>
      <c r="M41" s="13">
        <f t="shared" si="28"/>
        <v>0.05479452055</v>
      </c>
    </row>
    <row r="42" ht="14.25" customHeight="1">
      <c r="A42" s="12" t="s">
        <v>51</v>
      </c>
      <c r="B42" s="12"/>
      <c r="C42" s="13">
        <f t="shared" si="18"/>
        <v>0.1652892562</v>
      </c>
      <c r="D42" s="13">
        <f t="shared" si="19"/>
        <v>0.2148760331</v>
      </c>
      <c r="E42" s="13">
        <f t="shared" si="20"/>
        <v>0.173553719</v>
      </c>
      <c r="F42" s="14">
        <f t="shared" si="21"/>
        <v>0.2148760331</v>
      </c>
      <c r="G42" s="13">
        <f t="shared" si="22"/>
        <v>0.1487603306</v>
      </c>
      <c r="H42" s="13">
        <f t="shared" si="23"/>
        <v>0.05785123967</v>
      </c>
      <c r="I42" s="13">
        <f t="shared" si="24"/>
        <v>0.03305785124</v>
      </c>
      <c r="J42" s="13">
        <f t="shared" si="25"/>
        <v>0.1404958678</v>
      </c>
      <c r="K42" s="13">
        <f t="shared" si="26"/>
        <v>0.01652892562</v>
      </c>
      <c r="L42" s="13">
        <f t="shared" si="27"/>
        <v>0.07438016529</v>
      </c>
      <c r="M42" s="13">
        <f t="shared" si="28"/>
        <v>0.0826446281</v>
      </c>
    </row>
    <row r="43" ht="14.25" customHeight="1">
      <c r="A43" s="12" t="s">
        <v>59</v>
      </c>
      <c r="B43" s="12"/>
      <c r="C43" s="13">
        <f t="shared" si="18"/>
        <v>0.1654135338</v>
      </c>
      <c r="D43" s="13">
        <f t="shared" si="19"/>
        <v>0.1578947368</v>
      </c>
      <c r="E43" s="13">
        <f t="shared" si="20"/>
        <v>0.3458646617</v>
      </c>
      <c r="F43" s="14">
        <f t="shared" si="21"/>
        <v>0.2706766917</v>
      </c>
      <c r="G43" s="13">
        <f t="shared" si="22"/>
        <v>0.1127819549</v>
      </c>
      <c r="H43" s="13">
        <f t="shared" si="23"/>
        <v>0.02255639098</v>
      </c>
      <c r="I43" s="13">
        <f t="shared" si="24"/>
        <v>0.03759398496</v>
      </c>
      <c r="J43" s="13">
        <f t="shared" si="25"/>
        <v>0.2330827068</v>
      </c>
      <c r="K43" s="13">
        <f t="shared" si="26"/>
        <v>0.03007518797</v>
      </c>
      <c r="L43" s="13">
        <f t="shared" si="27"/>
        <v>0.08270676692</v>
      </c>
      <c r="M43" s="13">
        <f t="shared" si="28"/>
        <v>0.1804511278</v>
      </c>
    </row>
    <row r="44" ht="14.25" customHeight="1">
      <c r="A44" s="12" t="s">
        <v>53</v>
      </c>
      <c r="B44" s="12"/>
      <c r="C44" s="13">
        <f t="shared" si="18"/>
        <v>0.09677419355</v>
      </c>
      <c r="D44" s="13">
        <f t="shared" si="19"/>
        <v>0.1075268817</v>
      </c>
      <c r="E44" s="13">
        <f t="shared" si="20"/>
        <v>0.1720430108</v>
      </c>
      <c r="F44" s="14">
        <f t="shared" si="21"/>
        <v>0.2903225806</v>
      </c>
      <c r="G44" s="13">
        <f t="shared" si="22"/>
        <v>0.2043010753</v>
      </c>
      <c r="H44" s="13">
        <f t="shared" si="23"/>
        <v>0</v>
      </c>
      <c r="I44" s="13">
        <f t="shared" si="24"/>
        <v>0.04301075269</v>
      </c>
      <c r="J44" s="13">
        <f t="shared" si="25"/>
        <v>0.1827956989</v>
      </c>
      <c r="K44" s="13">
        <f t="shared" si="26"/>
        <v>0.04301075269</v>
      </c>
      <c r="L44" s="13">
        <f t="shared" si="27"/>
        <v>0.1182795699</v>
      </c>
      <c r="M44" s="13">
        <f t="shared" si="28"/>
        <v>0.0752688172</v>
      </c>
    </row>
    <row r="45" ht="14.25" customHeight="1">
      <c r="A45" s="18" t="s">
        <v>34</v>
      </c>
      <c r="B45" s="18"/>
      <c r="C45" s="19">
        <f>C16/B16</f>
        <v>0.1210061183</v>
      </c>
      <c r="D45" s="19">
        <f>D16/B16</f>
        <v>0.1169272604</v>
      </c>
      <c r="E45" s="19">
        <f>E16/B16</f>
        <v>0.1441196465</v>
      </c>
      <c r="F45" s="19">
        <f>F16/B16</f>
        <v>0.1815091774</v>
      </c>
      <c r="G45" s="19">
        <f>G16/B16</f>
        <v>0.1312032631</v>
      </c>
      <c r="H45" s="19">
        <f>H16/B16</f>
        <v>0.02719238613</v>
      </c>
      <c r="I45" s="19">
        <f>I16/B16</f>
        <v>0.03942895989</v>
      </c>
      <c r="J45" s="19">
        <f>J16/B16</f>
        <v>0.1210061183</v>
      </c>
      <c r="K45" s="19">
        <f>K16/B16</f>
        <v>0.02379333787</v>
      </c>
      <c r="L45" s="19">
        <f>L16/B16</f>
        <v>0.09993201903</v>
      </c>
      <c r="M45" s="19">
        <f>M16/B16</f>
        <v>0.07205982325</v>
      </c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C34:F45">
    <cfRule type="cellIs" dxfId="0" priority="1" operator="lessThan">
      <formula>0.1</formula>
    </cfRule>
  </conditionalFormatting>
  <conditionalFormatting sqref="C34:F45">
    <cfRule type="cellIs" dxfId="1" priority="2" operator="between">
      <formula>0.1</formula>
      <formula>0.15</formula>
    </cfRule>
  </conditionalFormatting>
  <conditionalFormatting sqref="C34:F45">
    <cfRule type="cellIs" dxfId="2" priority="3" operator="greaterThan">
      <formula>0.16</formula>
    </cfRule>
  </conditionalFormatting>
  <conditionalFormatting sqref="C34:M4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4:M45">
    <cfRule type="colorScale" priority="5">
      <colorScale>
        <cfvo type="percent" val="0"/>
        <cfvo type="percent" val="10"/>
        <cfvo type="percent" val="16"/>
        <color rgb="FFF8696B"/>
        <color rgb="FFFFEB84"/>
        <color rgb="FF63BE7B"/>
      </colorScale>
    </cfRule>
  </conditionalFormatting>
  <conditionalFormatting sqref="C34:M45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34:G45">
    <cfRule type="cellIs" dxfId="0" priority="7" operator="between">
      <formula>0.09</formula>
      <formula>0.15</formula>
    </cfRule>
  </conditionalFormatting>
  <conditionalFormatting sqref="G34:G45">
    <cfRule type="cellIs" dxfId="0" priority="8" operator="lessThan">
      <formula>0.09</formula>
    </cfRule>
  </conditionalFormatting>
  <conditionalFormatting sqref="G34:G45">
    <cfRule type="cellIs" dxfId="2" priority="9" operator="greaterThan">
      <formula>0.15</formula>
    </cfRule>
  </conditionalFormatting>
  <conditionalFormatting sqref="H34:H45">
    <cfRule type="cellIs" dxfId="0" priority="10" operator="lessThan">
      <formula>0.02</formula>
    </cfRule>
  </conditionalFormatting>
  <conditionalFormatting sqref="H34:H45">
    <cfRule type="cellIs" dxfId="2" priority="11" operator="greaterThan">
      <formula>0.02</formula>
    </cfRule>
  </conditionalFormatting>
  <conditionalFormatting sqref="I34:I45">
    <cfRule type="cellIs" dxfId="0" priority="12" operator="lessThan">
      <formula>0.1</formula>
    </cfRule>
  </conditionalFormatting>
  <conditionalFormatting sqref="I34:I45">
    <cfRule type="cellIs" dxfId="2" priority="13" operator="greaterThan">
      <formula>15</formula>
    </cfRule>
  </conditionalFormatting>
  <conditionalFormatting sqref="I34:I45">
    <cfRule type="cellIs" dxfId="1" priority="14" operator="between">
      <formula>0.1</formula>
      <formula>0.15</formula>
    </cfRule>
  </conditionalFormatting>
  <conditionalFormatting sqref="I34:I45">
    <cfRule type="cellIs" dxfId="2" priority="15" operator="greaterThan">
      <formula>0.075</formula>
    </cfRule>
  </conditionalFormatting>
  <conditionalFormatting sqref="J34:M45">
    <cfRule type="cellIs" dxfId="0" priority="16" operator="lessThan">
      <formula>0.045</formula>
    </cfRule>
  </conditionalFormatting>
  <conditionalFormatting sqref="J34:M45">
    <cfRule type="cellIs" dxfId="1" priority="17" operator="between">
      <formula>4.5</formula>
      <formula>8</formula>
    </cfRule>
  </conditionalFormatting>
  <conditionalFormatting sqref="J34:M45">
    <cfRule type="cellIs" dxfId="2" priority="18" operator="greaterThan">
      <formula>0.08</formula>
    </cfRule>
  </conditionalFormatting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6.14"/>
    <col customWidth="1" min="3" max="3" width="7.57"/>
    <col customWidth="1" min="4" max="7" width="8.71"/>
    <col customWidth="1" min="8" max="8" width="7.57"/>
    <col customWidth="1" min="9" max="9" width="7.71"/>
    <col customWidth="1" min="10" max="13" width="8.71"/>
    <col customWidth="1" min="14" max="14" width="8.86"/>
    <col customWidth="1" min="15" max="26" width="8.71"/>
  </cols>
  <sheetData>
    <row r="1" ht="14.25" customHeight="1">
      <c r="A1" s="1" t="s">
        <v>38</v>
      </c>
    </row>
    <row r="2" ht="14.25" customHeight="1">
      <c r="A2" s="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40</v>
      </c>
    </row>
    <row r="3" ht="14.2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4.25" customHeight="1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0" t="s">
        <v>43</v>
      </c>
      <c r="Z4" s="1" t="s">
        <v>15</v>
      </c>
    </row>
    <row r="5" ht="14.25" customHeight="1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1" t="s">
        <v>43</v>
      </c>
      <c r="O5" s="1" t="s">
        <v>15</v>
      </c>
    </row>
    <row r="6" ht="14.25" customHeight="1">
      <c r="A6" s="4" t="s">
        <v>61</v>
      </c>
      <c r="B6" s="4">
        <v>145.0</v>
      </c>
      <c r="C6" s="5">
        <v>20.0</v>
      </c>
      <c r="D6" s="5">
        <v>22.0</v>
      </c>
      <c r="E6" s="5">
        <v>6.0</v>
      </c>
      <c r="F6" s="5">
        <v>12.0</v>
      </c>
      <c r="G6" s="5">
        <v>6.0</v>
      </c>
      <c r="H6" s="5">
        <v>3.0</v>
      </c>
      <c r="I6" s="5">
        <v>12.0</v>
      </c>
      <c r="J6" s="5">
        <v>3.0</v>
      </c>
      <c r="K6" s="5">
        <v>1.0</v>
      </c>
      <c r="L6" s="5">
        <v>8.0</v>
      </c>
      <c r="M6" s="5">
        <v>11.0</v>
      </c>
      <c r="N6" s="21" t="s">
        <v>43</v>
      </c>
    </row>
    <row r="7" ht="14.25" customHeight="1">
      <c r="A7" s="4" t="s">
        <v>62</v>
      </c>
      <c r="B7" s="4">
        <v>130.0</v>
      </c>
      <c r="C7" s="5">
        <v>15.0</v>
      </c>
      <c r="D7" s="5">
        <v>20.0</v>
      </c>
      <c r="E7" s="5">
        <v>4.0</v>
      </c>
      <c r="F7" s="5">
        <v>12.0</v>
      </c>
      <c r="G7" s="5">
        <v>1.0</v>
      </c>
      <c r="H7" s="5">
        <v>2.0</v>
      </c>
      <c r="I7" s="5">
        <v>4.0</v>
      </c>
      <c r="J7" s="5">
        <v>0.0</v>
      </c>
      <c r="K7" s="5">
        <v>1.0</v>
      </c>
      <c r="L7" s="5">
        <v>6.0</v>
      </c>
      <c r="M7" s="5">
        <v>10.0</v>
      </c>
      <c r="N7" s="5"/>
    </row>
    <row r="8" ht="14.25" customHeight="1">
      <c r="A8" s="4" t="s">
        <v>63</v>
      </c>
      <c r="B8" s="4">
        <v>54.0</v>
      </c>
      <c r="C8" s="5">
        <v>7.0</v>
      </c>
      <c r="D8" s="5">
        <v>8.0</v>
      </c>
      <c r="E8" s="5">
        <v>3.0</v>
      </c>
      <c r="F8" s="5">
        <v>9.0</v>
      </c>
      <c r="G8" s="5"/>
      <c r="H8" s="5">
        <v>1.0</v>
      </c>
      <c r="I8" s="5">
        <v>6.0</v>
      </c>
      <c r="J8" s="5"/>
      <c r="K8" s="5"/>
      <c r="L8" s="5">
        <v>2.0</v>
      </c>
      <c r="M8" s="5">
        <v>6.0</v>
      </c>
      <c r="N8" s="5"/>
    </row>
    <row r="9" ht="14.25" customHeight="1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25" customHeight="1">
      <c r="A10" s="4" t="s">
        <v>64</v>
      </c>
      <c r="B10" s="4">
        <v>109.0</v>
      </c>
      <c r="C10" s="5">
        <v>23.0</v>
      </c>
      <c r="D10" s="5">
        <v>20.0</v>
      </c>
      <c r="E10" s="5">
        <v>3.0</v>
      </c>
      <c r="F10" s="5">
        <v>28.0</v>
      </c>
      <c r="G10" s="5">
        <v>20.0</v>
      </c>
      <c r="H10" s="5">
        <v>0.0</v>
      </c>
      <c r="I10" s="5">
        <v>12.0</v>
      </c>
      <c r="J10" s="5">
        <v>5.0</v>
      </c>
      <c r="K10" s="5">
        <v>2.0</v>
      </c>
      <c r="L10" s="5">
        <v>1.0</v>
      </c>
      <c r="M10" s="5">
        <v>13.0</v>
      </c>
      <c r="N10" s="5"/>
    </row>
    <row r="11" ht="14.25" customHeight="1">
      <c r="A11" s="4" t="s">
        <v>50</v>
      </c>
      <c r="B11" s="4">
        <v>61.0</v>
      </c>
      <c r="C11" s="5">
        <v>14.0</v>
      </c>
      <c r="D11" s="5">
        <v>20.0</v>
      </c>
      <c r="E11" s="5">
        <v>6.0</v>
      </c>
      <c r="F11" s="5">
        <v>11.0</v>
      </c>
      <c r="G11" s="5">
        <v>4.0</v>
      </c>
      <c r="H11" s="5">
        <v>0.0</v>
      </c>
      <c r="I11" s="5">
        <v>8.0</v>
      </c>
      <c r="J11" s="5">
        <v>5.0</v>
      </c>
      <c r="K11" s="5">
        <v>1.0</v>
      </c>
      <c r="L11" s="5">
        <v>0.0</v>
      </c>
      <c r="M11" s="5"/>
      <c r="N11" s="5"/>
    </row>
    <row r="12" ht="14.25" customHeight="1">
      <c r="A12" s="4" t="s">
        <v>65</v>
      </c>
      <c r="B12" s="4">
        <v>32.0</v>
      </c>
      <c r="C12" s="5">
        <v>8.0</v>
      </c>
      <c r="D12" s="5">
        <v>10.0</v>
      </c>
      <c r="E12" s="5">
        <v>2.0</v>
      </c>
      <c r="F12" s="5">
        <v>5.0</v>
      </c>
      <c r="G12" s="5"/>
      <c r="H12" s="5"/>
      <c r="I12" s="5">
        <v>4.0</v>
      </c>
      <c r="J12" s="5"/>
      <c r="K12" s="5"/>
      <c r="L12" s="5"/>
      <c r="M12" s="5"/>
      <c r="N12" s="5"/>
    </row>
    <row r="13" ht="14.25" customHeight="1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14.25" customHeight="1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14.25" customHeight="1">
      <c r="A15" s="4"/>
      <c r="B15" s="4">
        <f>SUM(B4:B14)</f>
        <v>531</v>
      </c>
      <c r="C15" s="4">
        <f>SUM(C3:C14)</f>
        <v>87</v>
      </c>
      <c r="D15" s="4">
        <f t="shared" ref="D15:M15" si="1">SUM(D4:D14)</f>
        <v>100</v>
      </c>
      <c r="E15" s="4">
        <f t="shared" si="1"/>
        <v>24</v>
      </c>
      <c r="F15" s="4">
        <f t="shared" si="1"/>
        <v>77</v>
      </c>
      <c r="G15" s="4">
        <f t="shared" si="1"/>
        <v>31</v>
      </c>
      <c r="H15" s="4">
        <f t="shared" si="1"/>
        <v>6</v>
      </c>
      <c r="I15" s="4">
        <f t="shared" si="1"/>
        <v>46</v>
      </c>
      <c r="J15" s="4">
        <f t="shared" si="1"/>
        <v>13</v>
      </c>
      <c r="K15" s="4">
        <f t="shared" si="1"/>
        <v>5</v>
      </c>
      <c r="L15" s="4">
        <f t="shared" si="1"/>
        <v>17</v>
      </c>
      <c r="M15" s="4">
        <f t="shared" si="1"/>
        <v>40</v>
      </c>
      <c r="N15" s="4"/>
    </row>
    <row r="16" ht="14.25" customHeight="1">
      <c r="A16" s="8" t="s">
        <v>24</v>
      </c>
      <c r="B16" s="8">
        <f t="shared" ref="B16:M16" si="2">(B15/26)*26</f>
        <v>531</v>
      </c>
      <c r="C16" s="8">
        <f t="shared" si="2"/>
        <v>87</v>
      </c>
      <c r="D16" s="8">
        <f t="shared" si="2"/>
        <v>100</v>
      </c>
      <c r="E16" s="8">
        <f t="shared" si="2"/>
        <v>24</v>
      </c>
      <c r="F16" s="8">
        <f t="shared" si="2"/>
        <v>77</v>
      </c>
      <c r="G16" s="8">
        <f t="shared" si="2"/>
        <v>31</v>
      </c>
      <c r="H16" s="8">
        <f t="shared" si="2"/>
        <v>6</v>
      </c>
      <c r="I16" s="8">
        <f t="shared" si="2"/>
        <v>46</v>
      </c>
      <c r="J16" s="8">
        <f t="shared" si="2"/>
        <v>13</v>
      </c>
      <c r="K16" s="8">
        <f t="shared" si="2"/>
        <v>5</v>
      </c>
      <c r="L16" s="8">
        <f t="shared" si="2"/>
        <v>17</v>
      </c>
      <c r="M16" s="8">
        <f t="shared" si="2"/>
        <v>40</v>
      </c>
      <c r="N16" s="8">
        <f>(N15/12)*26</f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1" t="s">
        <v>25</v>
      </c>
      <c r="B17" s="1">
        <v>1471.0</v>
      </c>
      <c r="C17" s="1">
        <v>178.0</v>
      </c>
      <c r="D17" s="1">
        <v>172.0</v>
      </c>
      <c r="E17" s="1">
        <v>212.0</v>
      </c>
      <c r="F17" s="1">
        <v>267.0</v>
      </c>
      <c r="G17" s="1">
        <v>193.0</v>
      </c>
      <c r="H17" s="1">
        <v>40.0</v>
      </c>
      <c r="I17" s="1">
        <v>58.0</v>
      </c>
      <c r="J17" s="1">
        <v>178.0</v>
      </c>
      <c r="K17" s="1">
        <v>35.0</v>
      </c>
      <c r="L17" s="1">
        <v>147.0</v>
      </c>
      <c r="M17" s="1">
        <v>106.0</v>
      </c>
    </row>
    <row r="18" ht="14.25" customHeight="1">
      <c r="A18" s="9" t="s">
        <v>26</v>
      </c>
      <c r="B18" s="9"/>
      <c r="C18" s="10">
        <v>0.2</v>
      </c>
      <c r="D18" s="10">
        <v>0.2</v>
      </c>
      <c r="E18" s="10">
        <v>0.2</v>
      </c>
      <c r="F18" s="10">
        <v>0.2</v>
      </c>
      <c r="G18" s="10">
        <v>0.18</v>
      </c>
      <c r="H18" s="10">
        <v>0.04</v>
      </c>
      <c r="I18" s="10">
        <v>0.2</v>
      </c>
      <c r="J18" s="10">
        <v>0.1</v>
      </c>
      <c r="K18" s="10">
        <v>0.1</v>
      </c>
      <c r="L18" s="10">
        <v>0.1</v>
      </c>
      <c r="M18" s="10">
        <v>0.1</v>
      </c>
      <c r="N18" s="9" t="s">
        <v>27</v>
      </c>
    </row>
    <row r="19" ht="14.25" customHeight="1"/>
    <row r="20" ht="14.25" customHeight="1">
      <c r="A20" s="4" t="s">
        <v>28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 t="s">
        <v>29</v>
      </c>
      <c r="O20" s="4" t="s">
        <v>30</v>
      </c>
    </row>
    <row r="21" ht="14.25" customHeight="1">
      <c r="A21" s="4"/>
      <c r="B21" s="4"/>
      <c r="C21" s="4">
        <f t="shared" ref="C21:C31" si="3">(B4*11.11)-(C4*55.56)</f>
        <v>0</v>
      </c>
      <c r="D21" s="4">
        <f t="shared" ref="D21:D23" si="4">(B4*17.77)-(D4*88.84)</f>
        <v>0</v>
      </c>
      <c r="E21" s="4">
        <f t="shared" ref="E21:E23" si="5">(B4*12.99)-(E4*64.95)</f>
        <v>0</v>
      </c>
      <c r="F21" s="4">
        <f t="shared" ref="F21:F23" si="6">(B4*21.38)-(F4*106.94)</f>
        <v>0</v>
      </c>
      <c r="G21" s="4">
        <f t="shared" ref="G21:G23" si="7">(B4*36.18)-(G4*201)</f>
        <v>0</v>
      </c>
      <c r="H21" s="4">
        <f t="shared" ref="H21:H23" si="8">(B4*8.85)-(H4*221.33)</f>
        <v>0</v>
      </c>
      <c r="I21" s="4">
        <f t="shared" ref="I21:I23" si="9">(B4*9.25)-(I4*46.27)</f>
        <v>0</v>
      </c>
      <c r="J21" s="4">
        <f t="shared" ref="J21:J23" si="10">(B4*20.13)-(J4*201.38)</f>
        <v>0</v>
      </c>
      <c r="K21" s="4">
        <f t="shared" ref="K21:K23" si="11">(B4*23.48)-(K4*234.82)</f>
        <v>0</v>
      </c>
      <c r="L21" s="4">
        <f t="shared" ref="L21:L23" si="12">(B4*25.78)-(L4*257.75)</f>
        <v>0</v>
      </c>
      <c r="M21" s="4">
        <f t="shared" ref="M21:M23" si="13">(B4*19.58)-(L4*195.81)</f>
        <v>0</v>
      </c>
      <c r="N21" s="4">
        <f t="shared" ref="N21:N31" si="14">C21+D21+E21+F21+G21+H21+I21+J21+K21+L21+M21</f>
        <v>0</v>
      </c>
      <c r="O21" s="4" t="str">
        <f t="shared" ref="O21:O32" si="15">N21/B4</f>
        <v>#DIV/0!</v>
      </c>
    </row>
    <row r="22" ht="14.25" customHeight="1">
      <c r="A22" s="4"/>
      <c r="B22" s="4"/>
      <c r="C22" s="4">
        <f t="shared" si="3"/>
        <v>0</v>
      </c>
      <c r="D22" s="4">
        <f t="shared" si="4"/>
        <v>0</v>
      </c>
      <c r="E22" s="4">
        <f t="shared" si="5"/>
        <v>0</v>
      </c>
      <c r="F22" s="4">
        <f t="shared" si="6"/>
        <v>0</v>
      </c>
      <c r="G22" s="4">
        <f t="shared" si="7"/>
        <v>0</v>
      </c>
      <c r="H22" s="4">
        <f t="shared" si="8"/>
        <v>0</v>
      </c>
      <c r="I22" s="4">
        <f t="shared" si="9"/>
        <v>0</v>
      </c>
      <c r="J22" s="4">
        <f t="shared" si="10"/>
        <v>0</v>
      </c>
      <c r="K22" s="4">
        <f t="shared" si="11"/>
        <v>0</v>
      </c>
      <c r="L22" s="4">
        <f t="shared" si="12"/>
        <v>0</v>
      </c>
      <c r="M22" s="4">
        <f t="shared" si="13"/>
        <v>0</v>
      </c>
      <c r="N22" s="4">
        <f t="shared" si="14"/>
        <v>0</v>
      </c>
      <c r="O22" s="4" t="str">
        <f t="shared" si="15"/>
        <v>#DIV/0!</v>
      </c>
    </row>
    <row r="23" ht="14.25" customHeight="1">
      <c r="A23" s="4" t="s">
        <v>61</v>
      </c>
      <c r="B23" s="4"/>
      <c r="C23" s="4">
        <f t="shared" si="3"/>
        <v>499.75</v>
      </c>
      <c r="D23" s="4">
        <f t="shared" si="4"/>
        <v>622.17</v>
      </c>
      <c r="E23" s="4">
        <f t="shared" si="5"/>
        <v>1493.85</v>
      </c>
      <c r="F23" s="4">
        <f t="shared" si="6"/>
        <v>1816.82</v>
      </c>
      <c r="G23" s="4">
        <f t="shared" si="7"/>
        <v>4040.1</v>
      </c>
      <c r="H23" s="4">
        <f t="shared" si="8"/>
        <v>619.26</v>
      </c>
      <c r="I23" s="4">
        <f t="shared" si="9"/>
        <v>786.01</v>
      </c>
      <c r="J23" s="4">
        <f t="shared" si="10"/>
        <v>2314.71</v>
      </c>
      <c r="K23" s="4">
        <f t="shared" si="11"/>
        <v>3169.78</v>
      </c>
      <c r="L23" s="4">
        <f t="shared" si="12"/>
        <v>1676.1</v>
      </c>
      <c r="M23" s="4">
        <f t="shared" si="13"/>
        <v>1272.62</v>
      </c>
      <c r="N23" s="4">
        <f t="shared" si="14"/>
        <v>18311.17</v>
      </c>
      <c r="O23" s="4">
        <f t="shared" si="15"/>
        <v>126.283931</v>
      </c>
    </row>
    <row r="24" ht="14.25" customHeight="1">
      <c r="A24" s="4" t="s">
        <v>62</v>
      </c>
      <c r="B24" s="4"/>
      <c r="C24" s="4">
        <f t="shared" si="3"/>
        <v>610.9</v>
      </c>
      <c r="D24" s="4">
        <f>(B7*11.11)-(D7*55.56)</f>
        <v>333.1</v>
      </c>
      <c r="E24" s="4">
        <f>(B7*11.11)-(E7*55.56)</f>
        <v>1222.06</v>
      </c>
      <c r="F24" s="4">
        <f>(B7*11.11)-(F7*55.56)</f>
        <v>777.58</v>
      </c>
      <c r="G24" s="4">
        <f>(B7*11.11)-(G7*55.56)</f>
        <v>1388.74</v>
      </c>
      <c r="H24" s="4">
        <f>(B7*11.11)-(H7*55.56)</f>
        <v>1333.18</v>
      </c>
      <c r="I24" s="4">
        <f>(B7*11.11)-(I7*55.56)</f>
        <v>1222.06</v>
      </c>
      <c r="J24" s="4">
        <f>(B7*11.11)-(J7*55.56)</f>
        <v>1444.3</v>
      </c>
      <c r="K24" s="4">
        <f>(B7*11.11)-(K7*55.56)</f>
        <v>1388.74</v>
      </c>
      <c r="L24" s="4">
        <f>(B7*11.11)-(L7*55.56)</f>
        <v>1110.94</v>
      </c>
      <c r="M24" s="4">
        <f>(B7*11.11)-(M7*55.56)</f>
        <v>888.7</v>
      </c>
      <c r="N24" s="4">
        <f t="shared" si="14"/>
        <v>11720.3</v>
      </c>
      <c r="O24" s="4">
        <f t="shared" si="15"/>
        <v>90.15615385</v>
      </c>
    </row>
    <row r="25" ht="14.25" customHeight="1">
      <c r="A25" s="4" t="s">
        <v>63</v>
      </c>
      <c r="B25" s="4"/>
      <c r="C25" s="4">
        <f t="shared" si="3"/>
        <v>211.02</v>
      </c>
      <c r="D25" s="4">
        <f t="shared" ref="D25:D31" si="16">(B8*17.77)-(D8*88.84)</f>
        <v>248.86</v>
      </c>
      <c r="E25" s="4">
        <f t="shared" ref="E25:E31" si="17">(B8*12.99)-(E8*64.95)</f>
        <v>506.61</v>
      </c>
      <c r="F25" s="4">
        <f t="shared" ref="F25:F31" si="18">(B8*21.38)-(F8*106.94)</f>
        <v>192.06</v>
      </c>
      <c r="G25" s="4">
        <f t="shared" ref="G25:G31" si="19">(B8*36.18)-(G8*201)</f>
        <v>1953.72</v>
      </c>
      <c r="H25" s="4">
        <f t="shared" ref="H25:H31" si="20">(B8*8.85)-(H8*221.33)</f>
        <v>256.57</v>
      </c>
      <c r="I25" s="4">
        <f t="shared" ref="I25:I31" si="21">(B8*9.25)-(I8*46.27)</f>
        <v>221.88</v>
      </c>
      <c r="J25" s="4">
        <f t="shared" ref="J25:J31" si="22">(B8*20.13)-(J8*201.38)</f>
        <v>1087.02</v>
      </c>
      <c r="K25" s="4">
        <f t="shared" ref="K25:K31" si="23">(B8*23.48)-(K8*234.82)</f>
        <v>1267.92</v>
      </c>
      <c r="L25" s="4">
        <f t="shared" ref="L25:L31" si="24">(B8*25.78)-(L8*257.75)</f>
        <v>876.62</v>
      </c>
      <c r="M25" s="4">
        <f t="shared" ref="M25:M31" si="25">(B8*19.58)-(L8*195.81)</f>
        <v>665.7</v>
      </c>
      <c r="N25" s="4">
        <f t="shared" si="14"/>
        <v>7487.98</v>
      </c>
      <c r="O25" s="4">
        <f t="shared" si="15"/>
        <v>138.6662963</v>
      </c>
    </row>
    <row r="26" ht="14.25" customHeight="1">
      <c r="A26" s="4"/>
      <c r="B26" s="4"/>
      <c r="C26" s="4">
        <f t="shared" si="3"/>
        <v>0</v>
      </c>
      <c r="D26" s="4">
        <f t="shared" si="16"/>
        <v>0</v>
      </c>
      <c r="E26" s="4">
        <f t="shared" si="17"/>
        <v>0</v>
      </c>
      <c r="F26" s="4">
        <f t="shared" si="18"/>
        <v>0</v>
      </c>
      <c r="G26" s="4">
        <f t="shared" si="19"/>
        <v>0</v>
      </c>
      <c r="H26" s="4">
        <f t="shared" si="20"/>
        <v>0</v>
      </c>
      <c r="I26" s="4">
        <f t="shared" si="21"/>
        <v>0</v>
      </c>
      <c r="J26" s="4">
        <f t="shared" si="22"/>
        <v>0</v>
      </c>
      <c r="K26" s="4">
        <f t="shared" si="23"/>
        <v>0</v>
      </c>
      <c r="L26" s="4">
        <f t="shared" si="24"/>
        <v>0</v>
      </c>
      <c r="M26" s="4">
        <f t="shared" si="25"/>
        <v>0</v>
      </c>
      <c r="N26" s="4">
        <f t="shared" si="14"/>
        <v>0</v>
      </c>
      <c r="O26" s="4" t="str">
        <f t="shared" si="15"/>
        <v>#DIV/0!</v>
      </c>
    </row>
    <row r="27" ht="14.25" customHeight="1">
      <c r="A27" s="4" t="s">
        <v>64</v>
      </c>
      <c r="B27" s="4"/>
      <c r="C27" s="4">
        <f t="shared" si="3"/>
        <v>-66.89</v>
      </c>
      <c r="D27" s="4">
        <f t="shared" si="16"/>
        <v>160.13</v>
      </c>
      <c r="E27" s="4">
        <f t="shared" si="17"/>
        <v>1221.06</v>
      </c>
      <c r="F27" s="4">
        <f t="shared" si="18"/>
        <v>-663.9</v>
      </c>
      <c r="G27" s="4">
        <f t="shared" si="19"/>
        <v>-76.38</v>
      </c>
      <c r="H27" s="4">
        <f t="shared" si="20"/>
        <v>964.65</v>
      </c>
      <c r="I27" s="4">
        <f t="shared" si="21"/>
        <v>453.01</v>
      </c>
      <c r="J27" s="4">
        <f t="shared" si="22"/>
        <v>1187.27</v>
      </c>
      <c r="K27" s="4">
        <f t="shared" si="23"/>
        <v>2089.68</v>
      </c>
      <c r="L27" s="4">
        <f t="shared" si="24"/>
        <v>2552.27</v>
      </c>
      <c r="M27" s="4">
        <f t="shared" si="25"/>
        <v>1938.41</v>
      </c>
      <c r="N27" s="4">
        <f t="shared" si="14"/>
        <v>9759.31</v>
      </c>
      <c r="O27" s="4">
        <f t="shared" si="15"/>
        <v>89.53495413</v>
      </c>
    </row>
    <row r="28" ht="14.25" customHeight="1">
      <c r="A28" s="4" t="s">
        <v>50</v>
      </c>
      <c r="B28" s="4"/>
      <c r="C28" s="4">
        <f t="shared" si="3"/>
        <v>-100.13</v>
      </c>
      <c r="D28" s="4">
        <f t="shared" si="16"/>
        <v>-692.83</v>
      </c>
      <c r="E28" s="4">
        <f t="shared" si="17"/>
        <v>402.69</v>
      </c>
      <c r="F28" s="4">
        <f t="shared" si="18"/>
        <v>127.84</v>
      </c>
      <c r="G28" s="4">
        <f t="shared" si="19"/>
        <v>1402.98</v>
      </c>
      <c r="H28" s="4">
        <f t="shared" si="20"/>
        <v>539.85</v>
      </c>
      <c r="I28" s="4">
        <f t="shared" si="21"/>
        <v>194.09</v>
      </c>
      <c r="J28" s="4">
        <f t="shared" si="22"/>
        <v>221.03</v>
      </c>
      <c r="K28" s="4">
        <f t="shared" si="23"/>
        <v>1197.46</v>
      </c>
      <c r="L28" s="4">
        <f t="shared" si="24"/>
        <v>1572.58</v>
      </c>
      <c r="M28" s="4">
        <f t="shared" si="25"/>
        <v>1194.38</v>
      </c>
      <c r="N28" s="4">
        <f t="shared" si="14"/>
        <v>6059.94</v>
      </c>
      <c r="O28" s="4">
        <f t="shared" si="15"/>
        <v>99.34327869</v>
      </c>
    </row>
    <row r="29" ht="14.25" customHeight="1">
      <c r="A29" s="4" t="s">
        <v>65</v>
      </c>
      <c r="B29" s="4"/>
      <c r="C29" s="4">
        <f t="shared" si="3"/>
        <v>-88.96</v>
      </c>
      <c r="D29" s="4">
        <f t="shared" si="16"/>
        <v>-319.76</v>
      </c>
      <c r="E29" s="4">
        <f t="shared" si="17"/>
        <v>285.78</v>
      </c>
      <c r="F29" s="4">
        <f t="shared" si="18"/>
        <v>149.46</v>
      </c>
      <c r="G29" s="4">
        <f t="shared" si="19"/>
        <v>1157.76</v>
      </c>
      <c r="H29" s="4">
        <f t="shared" si="20"/>
        <v>283.2</v>
      </c>
      <c r="I29" s="4">
        <f t="shared" si="21"/>
        <v>110.92</v>
      </c>
      <c r="J29" s="4">
        <f t="shared" si="22"/>
        <v>644.16</v>
      </c>
      <c r="K29" s="4">
        <f t="shared" si="23"/>
        <v>751.36</v>
      </c>
      <c r="L29" s="4">
        <f t="shared" si="24"/>
        <v>824.96</v>
      </c>
      <c r="M29" s="4">
        <f t="shared" si="25"/>
        <v>626.56</v>
      </c>
      <c r="N29" s="4">
        <f t="shared" si="14"/>
        <v>4425.44</v>
      </c>
      <c r="O29" s="4">
        <f t="shared" si="15"/>
        <v>138.295</v>
      </c>
    </row>
    <row r="30" ht="14.25" customHeight="1">
      <c r="A30" s="12"/>
      <c r="B30" s="4"/>
      <c r="C30" s="4">
        <f t="shared" si="3"/>
        <v>0</v>
      </c>
      <c r="D30" s="4">
        <f t="shared" si="16"/>
        <v>0</v>
      </c>
      <c r="E30" s="4">
        <f t="shared" si="17"/>
        <v>0</v>
      </c>
      <c r="F30" s="4">
        <f t="shared" si="18"/>
        <v>0</v>
      </c>
      <c r="G30" s="4">
        <f t="shared" si="19"/>
        <v>0</v>
      </c>
      <c r="H30" s="4">
        <f t="shared" si="20"/>
        <v>0</v>
      </c>
      <c r="I30" s="4">
        <f t="shared" si="21"/>
        <v>0</v>
      </c>
      <c r="J30" s="4">
        <f t="shared" si="22"/>
        <v>0</v>
      </c>
      <c r="K30" s="4">
        <f t="shared" si="23"/>
        <v>0</v>
      </c>
      <c r="L30" s="4">
        <f t="shared" si="24"/>
        <v>0</v>
      </c>
      <c r="M30" s="4">
        <f t="shared" si="25"/>
        <v>0</v>
      </c>
      <c r="N30" s="4">
        <f t="shared" si="14"/>
        <v>0</v>
      </c>
      <c r="O30" s="4" t="str">
        <f t="shared" si="15"/>
        <v>#DIV/0!</v>
      </c>
    </row>
    <row r="31" ht="14.25" customHeight="1">
      <c r="A31" s="12"/>
      <c r="B31" s="4"/>
      <c r="C31" s="4">
        <f t="shared" si="3"/>
        <v>0</v>
      </c>
      <c r="D31" s="4">
        <f t="shared" si="16"/>
        <v>0</v>
      </c>
      <c r="E31" s="4">
        <f t="shared" si="17"/>
        <v>0</v>
      </c>
      <c r="F31" s="4">
        <f t="shared" si="18"/>
        <v>0</v>
      </c>
      <c r="G31" s="4">
        <f t="shared" si="19"/>
        <v>0</v>
      </c>
      <c r="H31" s="4">
        <f t="shared" si="20"/>
        <v>0</v>
      </c>
      <c r="I31" s="4">
        <f t="shared" si="21"/>
        <v>0</v>
      </c>
      <c r="J31" s="4">
        <f t="shared" si="22"/>
        <v>0</v>
      </c>
      <c r="K31" s="4">
        <f t="shared" si="23"/>
        <v>0</v>
      </c>
      <c r="L31" s="4">
        <f t="shared" si="24"/>
        <v>0</v>
      </c>
      <c r="M31" s="4">
        <f t="shared" si="25"/>
        <v>0</v>
      </c>
      <c r="N31" s="4">
        <f t="shared" si="14"/>
        <v>0</v>
      </c>
      <c r="O31" s="4" t="str">
        <f t="shared" si="15"/>
        <v>#DIV/0!</v>
      </c>
    </row>
    <row r="32" ht="14.25" customHeight="1">
      <c r="A32" s="12" t="s">
        <v>34</v>
      </c>
      <c r="C32" s="12">
        <f t="shared" ref="C32:M32" si="26">SUM(C21:C30)</f>
        <v>1065.69</v>
      </c>
      <c r="D32" s="12">
        <f t="shared" si="26"/>
        <v>351.67</v>
      </c>
      <c r="E32" s="12">
        <f t="shared" si="26"/>
        <v>5132.05</v>
      </c>
      <c r="F32" s="12">
        <f t="shared" si="26"/>
        <v>2399.86</v>
      </c>
      <c r="G32" s="12">
        <f t="shared" si="26"/>
        <v>9866.92</v>
      </c>
      <c r="H32" s="12">
        <f t="shared" si="26"/>
        <v>3996.71</v>
      </c>
      <c r="I32" s="12">
        <f t="shared" si="26"/>
        <v>2987.97</v>
      </c>
      <c r="J32" s="12">
        <f t="shared" si="26"/>
        <v>6898.49</v>
      </c>
      <c r="K32" s="12">
        <f t="shared" si="26"/>
        <v>9864.94</v>
      </c>
      <c r="L32" s="12">
        <f t="shared" si="26"/>
        <v>8613.47</v>
      </c>
      <c r="M32" s="12">
        <f t="shared" si="26"/>
        <v>6586.37</v>
      </c>
      <c r="N32" s="12">
        <f>SUM(N21:N31)</f>
        <v>57764.14</v>
      </c>
      <c r="O32" s="4">
        <f t="shared" si="15"/>
        <v>108.7836911</v>
      </c>
    </row>
    <row r="33" ht="14.25" customHeight="1">
      <c r="A33" s="4" t="s">
        <v>60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4.25" customHeight="1">
      <c r="A34" s="4"/>
      <c r="B34" s="4"/>
      <c r="C34" s="13" t="str">
        <f t="shared" ref="C34:C44" si="27">C4/B4</f>
        <v>#DIV/0!</v>
      </c>
      <c r="D34" s="13" t="str">
        <f t="shared" ref="D34:D44" si="28">D4/B4</f>
        <v>#DIV/0!</v>
      </c>
      <c r="E34" s="13" t="str">
        <f t="shared" ref="E34:E44" si="29">E4/B4</f>
        <v>#DIV/0!</v>
      </c>
      <c r="F34" s="13" t="str">
        <f t="shared" ref="F34:F44" si="30">F4/B4</f>
        <v>#DIV/0!</v>
      </c>
      <c r="G34" s="13" t="str">
        <f t="shared" ref="G34:G44" si="31">G4/B4</f>
        <v>#DIV/0!</v>
      </c>
      <c r="H34" s="13" t="str">
        <f t="shared" ref="H34:H44" si="32">H4/B4</f>
        <v>#DIV/0!</v>
      </c>
      <c r="I34" s="13" t="str">
        <f t="shared" ref="I34:I44" si="33">I4/B4</f>
        <v>#DIV/0!</v>
      </c>
      <c r="J34" s="13" t="str">
        <f t="shared" ref="J34:J44" si="34">J4/B4</f>
        <v>#DIV/0!</v>
      </c>
      <c r="K34" s="13" t="str">
        <f t="shared" ref="K34:K44" si="35">K4/B4</f>
        <v>#DIV/0!</v>
      </c>
      <c r="L34" s="13" t="str">
        <f t="shared" ref="L34:L44" si="36">L4/B4</f>
        <v>#DIV/0!</v>
      </c>
      <c r="M34" s="13" t="str">
        <f t="shared" ref="M34:M44" si="37">M4/B4</f>
        <v>#DIV/0!</v>
      </c>
      <c r="N34" s="4"/>
      <c r="O34" s="4"/>
    </row>
    <row r="35" ht="14.25" customHeight="1">
      <c r="A35" s="4"/>
      <c r="B35" s="4"/>
      <c r="C35" s="13" t="str">
        <f t="shared" si="27"/>
        <v>#DIV/0!</v>
      </c>
      <c r="D35" s="13" t="str">
        <f t="shared" si="28"/>
        <v>#DIV/0!</v>
      </c>
      <c r="E35" s="13" t="str">
        <f t="shared" si="29"/>
        <v>#DIV/0!</v>
      </c>
      <c r="F35" s="13" t="str">
        <f t="shared" si="30"/>
        <v>#DIV/0!</v>
      </c>
      <c r="G35" s="13" t="str">
        <f t="shared" si="31"/>
        <v>#DIV/0!</v>
      </c>
      <c r="H35" s="13" t="str">
        <f t="shared" si="32"/>
        <v>#DIV/0!</v>
      </c>
      <c r="I35" s="13" t="str">
        <f t="shared" si="33"/>
        <v>#DIV/0!</v>
      </c>
      <c r="J35" s="13" t="str">
        <f t="shared" si="34"/>
        <v>#DIV/0!</v>
      </c>
      <c r="K35" s="13" t="str">
        <f t="shared" si="35"/>
        <v>#DIV/0!</v>
      </c>
      <c r="L35" s="13" t="str">
        <f t="shared" si="36"/>
        <v>#DIV/0!</v>
      </c>
      <c r="M35" s="13" t="str">
        <f t="shared" si="37"/>
        <v>#DIV/0!</v>
      </c>
      <c r="N35" s="4"/>
      <c r="O35" s="4"/>
    </row>
    <row r="36" ht="14.25" customHeight="1">
      <c r="A36" s="4" t="s">
        <v>61</v>
      </c>
      <c r="B36" s="4"/>
      <c r="C36" s="13">
        <f t="shared" si="27"/>
        <v>0.1379310345</v>
      </c>
      <c r="D36" s="13">
        <f t="shared" si="28"/>
        <v>0.1517241379</v>
      </c>
      <c r="E36" s="13">
        <f t="shared" si="29"/>
        <v>0.04137931034</v>
      </c>
      <c r="F36" s="13">
        <f t="shared" si="30"/>
        <v>0.08275862069</v>
      </c>
      <c r="G36" s="13">
        <f t="shared" si="31"/>
        <v>0.04137931034</v>
      </c>
      <c r="H36" s="13">
        <f t="shared" si="32"/>
        <v>0.02068965517</v>
      </c>
      <c r="I36" s="13">
        <f t="shared" si="33"/>
        <v>0.08275862069</v>
      </c>
      <c r="J36" s="13">
        <f t="shared" si="34"/>
        <v>0.02068965517</v>
      </c>
      <c r="K36" s="13">
        <f t="shared" si="35"/>
        <v>0.006896551724</v>
      </c>
      <c r="L36" s="13">
        <f t="shared" si="36"/>
        <v>0.05517241379</v>
      </c>
      <c r="M36" s="13">
        <f t="shared" si="37"/>
        <v>0.07586206897</v>
      </c>
      <c r="N36" s="4"/>
      <c r="O36" s="4"/>
    </row>
    <row r="37" ht="14.25" customHeight="1">
      <c r="A37" s="4" t="s">
        <v>62</v>
      </c>
      <c r="B37" s="4"/>
      <c r="C37" s="13">
        <f t="shared" si="27"/>
        <v>0.1153846154</v>
      </c>
      <c r="D37" s="13">
        <f t="shared" si="28"/>
        <v>0.1538461538</v>
      </c>
      <c r="E37" s="13">
        <f t="shared" si="29"/>
        <v>0.03076923077</v>
      </c>
      <c r="F37" s="14">
        <f t="shared" si="30"/>
        <v>0.09230769231</v>
      </c>
      <c r="G37" s="13">
        <f t="shared" si="31"/>
        <v>0.007692307692</v>
      </c>
      <c r="H37" s="13">
        <f t="shared" si="32"/>
        <v>0.01538461538</v>
      </c>
      <c r="I37" s="13">
        <f t="shared" si="33"/>
        <v>0.03076923077</v>
      </c>
      <c r="J37" s="13">
        <f t="shared" si="34"/>
        <v>0</v>
      </c>
      <c r="K37" s="13">
        <f t="shared" si="35"/>
        <v>0.007692307692</v>
      </c>
      <c r="L37" s="13">
        <f t="shared" si="36"/>
        <v>0.04615384615</v>
      </c>
      <c r="M37" s="13">
        <f t="shared" si="37"/>
        <v>0.07692307692</v>
      </c>
      <c r="N37" s="4"/>
      <c r="O37" s="4"/>
    </row>
    <row r="38" ht="14.25" customHeight="1">
      <c r="A38" s="16" t="s">
        <v>63</v>
      </c>
      <c r="B38" s="16"/>
      <c r="C38" s="13">
        <f t="shared" si="27"/>
        <v>0.1296296296</v>
      </c>
      <c r="D38" s="13">
        <f t="shared" si="28"/>
        <v>0.1481481481</v>
      </c>
      <c r="E38" s="13">
        <f t="shared" si="29"/>
        <v>0.05555555556</v>
      </c>
      <c r="F38" s="14">
        <f t="shared" si="30"/>
        <v>0.1666666667</v>
      </c>
      <c r="G38" s="13">
        <f t="shared" si="31"/>
        <v>0</v>
      </c>
      <c r="H38" s="13">
        <f t="shared" si="32"/>
        <v>0.01851851852</v>
      </c>
      <c r="I38" s="13">
        <f t="shared" si="33"/>
        <v>0.1111111111</v>
      </c>
      <c r="J38" s="13">
        <f t="shared" si="34"/>
        <v>0</v>
      </c>
      <c r="K38" s="13">
        <f t="shared" si="35"/>
        <v>0</v>
      </c>
      <c r="L38" s="13">
        <f t="shared" si="36"/>
        <v>0.03703703704</v>
      </c>
      <c r="M38" s="13">
        <f t="shared" si="37"/>
        <v>0.1111111111</v>
      </c>
    </row>
    <row r="39" ht="14.25" customHeight="1">
      <c r="A39" s="12"/>
      <c r="B39" s="12"/>
      <c r="C39" s="13" t="str">
        <f t="shared" si="27"/>
        <v>#DIV/0!</v>
      </c>
      <c r="D39" s="13" t="str">
        <f t="shared" si="28"/>
        <v>#DIV/0!</v>
      </c>
      <c r="E39" s="13" t="str">
        <f t="shared" si="29"/>
        <v>#DIV/0!</v>
      </c>
      <c r="F39" s="14" t="str">
        <f t="shared" si="30"/>
        <v>#DIV/0!</v>
      </c>
      <c r="G39" s="13" t="str">
        <f t="shared" si="31"/>
        <v>#DIV/0!</v>
      </c>
      <c r="H39" s="13" t="str">
        <f t="shared" si="32"/>
        <v>#DIV/0!</v>
      </c>
      <c r="I39" s="13" t="str">
        <f t="shared" si="33"/>
        <v>#DIV/0!</v>
      </c>
      <c r="J39" s="13" t="str">
        <f t="shared" si="34"/>
        <v>#DIV/0!</v>
      </c>
      <c r="K39" s="13" t="str">
        <f t="shared" si="35"/>
        <v>#DIV/0!</v>
      </c>
      <c r="L39" s="13" t="str">
        <f t="shared" si="36"/>
        <v>#DIV/0!</v>
      </c>
      <c r="M39" s="13" t="str">
        <f t="shared" si="37"/>
        <v>#DIV/0!</v>
      </c>
    </row>
    <row r="40" ht="14.25" customHeight="1">
      <c r="A40" s="12" t="s">
        <v>64</v>
      </c>
      <c r="B40" s="12"/>
      <c r="C40" s="13">
        <f t="shared" si="27"/>
        <v>0.2110091743</v>
      </c>
      <c r="D40" s="13">
        <f t="shared" si="28"/>
        <v>0.1834862385</v>
      </c>
      <c r="E40" s="13">
        <f t="shared" si="29"/>
        <v>0.02752293578</v>
      </c>
      <c r="F40" s="14">
        <f t="shared" si="30"/>
        <v>0.2568807339</v>
      </c>
      <c r="G40" s="13">
        <f t="shared" si="31"/>
        <v>0.1834862385</v>
      </c>
      <c r="H40" s="13">
        <f t="shared" si="32"/>
        <v>0</v>
      </c>
      <c r="I40" s="13">
        <f t="shared" si="33"/>
        <v>0.1100917431</v>
      </c>
      <c r="J40" s="13">
        <f t="shared" si="34"/>
        <v>0.04587155963</v>
      </c>
      <c r="K40" s="13">
        <f t="shared" si="35"/>
        <v>0.01834862385</v>
      </c>
      <c r="L40" s="13">
        <f t="shared" si="36"/>
        <v>0.009174311927</v>
      </c>
      <c r="M40" s="13">
        <f t="shared" si="37"/>
        <v>0.119266055</v>
      </c>
    </row>
    <row r="41" ht="14.25" customHeight="1">
      <c r="A41" s="12" t="s">
        <v>50</v>
      </c>
      <c r="B41" s="12"/>
      <c r="C41" s="13">
        <f t="shared" si="27"/>
        <v>0.2295081967</v>
      </c>
      <c r="D41" s="13">
        <f t="shared" si="28"/>
        <v>0.3278688525</v>
      </c>
      <c r="E41" s="13">
        <f t="shared" si="29"/>
        <v>0.09836065574</v>
      </c>
      <c r="F41" s="14">
        <f t="shared" si="30"/>
        <v>0.1803278689</v>
      </c>
      <c r="G41" s="13">
        <f t="shared" si="31"/>
        <v>0.06557377049</v>
      </c>
      <c r="H41" s="13">
        <f t="shared" si="32"/>
        <v>0</v>
      </c>
      <c r="I41" s="13">
        <f t="shared" si="33"/>
        <v>0.131147541</v>
      </c>
      <c r="J41" s="13">
        <f t="shared" si="34"/>
        <v>0.08196721311</v>
      </c>
      <c r="K41" s="13">
        <f t="shared" si="35"/>
        <v>0.01639344262</v>
      </c>
      <c r="L41" s="13">
        <f t="shared" si="36"/>
        <v>0</v>
      </c>
      <c r="M41" s="13">
        <f t="shared" si="37"/>
        <v>0</v>
      </c>
    </row>
    <row r="42" ht="14.25" customHeight="1">
      <c r="A42" s="12" t="s">
        <v>65</v>
      </c>
      <c r="B42" s="12"/>
      <c r="C42" s="13">
        <f t="shared" si="27"/>
        <v>0.25</v>
      </c>
      <c r="D42" s="13">
        <f t="shared" si="28"/>
        <v>0.3125</v>
      </c>
      <c r="E42" s="13">
        <f t="shared" si="29"/>
        <v>0.0625</v>
      </c>
      <c r="F42" s="14">
        <f t="shared" si="30"/>
        <v>0.15625</v>
      </c>
      <c r="G42" s="13">
        <f t="shared" si="31"/>
        <v>0</v>
      </c>
      <c r="H42" s="13">
        <f t="shared" si="32"/>
        <v>0</v>
      </c>
      <c r="I42" s="13">
        <f t="shared" si="33"/>
        <v>0.125</v>
      </c>
      <c r="J42" s="13">
        <f t="shared" si="34"/>
        <v>0</v>
      </c>
      <c r="K42" s="13">
        <f t="shared" si="35"/>
        <v>0</v>
      </c>
      <c r="L42" s="13">
        <f t="shared" si="36"/>
        <v>0</v>
      </c>
      <c r="M42" s="13">
        <f t="shared" si="37"/>
        <v>0</v>
      </c>
    </row>
    <row r="43" ht="14.25" customHeight="1">
      <c r="A43" s="12"/>
      <c r="B43" s="12"/>
      <c r="C43" s="13" t="str">
        <f t="shared" si="27"/>
        <v>#DIV/0!</v>
      </c>
      <c r="D43" s="13" t="str">
        <f t="shared" si="28"/>
        <v>#DIV/0!</v>
      </c>
      <c r="E43" s="13" t="str">
        <f t="shared" si="29"/>
        <v>#DIV/0!</v>
      </c>
      <c r="F43" s="14" t="str">
        <f t="shared" si="30"/>
        <v>#DIV/0!</v>
      </c>
      <c r="G43" s="13" t="str">
        <f t="shared" si="31"/>
        <v>#DIV/0!</v>
      </c>
      <c r="H43" s="13" t="str">
        <f t="shared" si="32"/>
        <v>#DIV/0!</v>
      </c>
      <c r="I43" s="13" t="str">
        <f t="shared" si="33"/>
        <v>#DIV/0!</v>
      </c>
      <c r="J43" s="13" t="str">
        <f t="shared" si="34"/>
        <v>#DIV/0!</v>
      </c>
      <c r="K43" s="13" t="str">
        <f t="shared" si="35"/>
        <v>#DIV/0!</v>
      </c>
      <c r="L43" s="13" t="str">
        <f t="shared" si="36"/>
        <v>#DIV/0!</v>
      </c>
      <c r="M43" s="13" t="str">
        <f t="shared" si="37"/>
        <v>#DIV/0!</v>
      </c>
    </row>
    <row r="44" ht="14.25" customHeight="1">
      <c r="A44" s="12"/>
      <c r="B44" s="12"/>
      <c r="C44" s="13" t="str">
        <f t="shared" si="27"/>
        <v>#DIV/0!</v>
      </c>
      <c r="D44" s="13" t="str">
        <f t="shared" si="28"/>
        <v>#DIV/0!</v>
      </c>
      <c r="E44" s="13" t="str">
        <f t="shared" si="29"/>
        <v>#DIV/0!</v>
      </c>
      <c r="F44" s="14" t="str">
        <f t="shared" si="30"/>
        <v>#DIV/0!</v>
      </c>
      <c r="G44" s="13" t="str">
        <f t="shared" si="31"/>
        <v>#DIV/0!</v>
      </c>
      <c r="H44" s="13" t="str">
        <f t="shared" si="32"/>
        <v>#DIV/0!</v>
      </c>
      <c r="I44" s="13" t="str">
        <f t="shared" si="33"/>
        <v>#DIV/0!</v>
      </c>
      <c r="J44" s="13" t="str">
        <f t="shared" si="34"/>
        <v>#DIV/0!</v>
      </c>
      <c r="K44" s="13" t="str">
        <f t="shared" si="35"/>
        <v>#DIV/0!</v>
      </c>
      <c r="L44" s="13" t="str">
        <f t="shared" si="36"/>
        <v>#DIV/0!</v>
      </c>
      <c r="M44" s="13" t="str">
        <f t="shared" si="37"/>
        <v>#DIV/0!</v>
      </c>
    </row>
    <row r="45" ht="14.25" customHeight="1">
      <c r="A45" s="18" t="s">
        <v>34</v>
      </c>
      <c r="B45" s="18"/>
      <c r="C45" s="19">
        <f>C16/B16</f>
        <v>0.1638418079</v>
      </c>
      <c r="D45" s="19">
        <f>D16/B16</f>
        <v>0.1883239171</v>
      </c>
      <c r="E45" s="19">
        <f>E16/B16</f>
        <v>0.04519774011</v>
      </c>
      <c r="F45" s="19">
        <f>F16/B16</f>
        <v>0.1450094162</v>
      </c>
      <c r="G45" s="19">
        <f>G16/B16</f>
        <v>0.05838041431</v>
      </c>
      <c r="H45" s="19">
        <f>H16/B16</f>
        <v>0.01129943503</v>
      </c>
      <c r="I45" s="19">
        <f>I16/B16</f>
        <v>0.08662900188</v>
      </c>
      <c r="J45" s="19">
        <f>J16/B16</f>
        <v>0.02448210923</v>
      </c>
      <c r="K45" s="19">
        <f>K16/B16</f>
        <v>0.009416195857</v>
      </c>
      <c r="L45" s="19">
        <f>L16/B16</f>
        <v>0.03201506591</v>
      </c>
      <c r="M45" s="19">
        <f>M16/B16</f>
        <v>0.07532956685</v>
      </c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C34:F45">
    <cfRule type="cellIs" dxfId="0" priority="1" operator="lessThan">
      <formula>0.1</formula>
    </cfRule>
  </conditionalFormatting>
  <conditionalFormatting sqref="C34:F45">
    <cfRule type="cellIs" dxfId="1" priority="2" operator="between">
      <formula>0.1</formula>
      <formula>0.15</formula>
    </cfRule>
  </conditionalFormatting>
  <conditionalFormatting sqref="C34:F45">
    <cfRule type="cellIs" dxfId="2" priority="3" operator="greaterThan">
      <formula>0.16</formula>
    </cfRule>
  </conditionalFormatting>
  <conditionalFormatting sqref="C34:M4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4:M45">
    <cfRule type="colorScale" priority="5">
      <colorScale>
        <cfvo type="percent" val="0"/>
        <cfvo type="percent" val="10"/>
        <cfvo type="percent" val="16"/>
        <color rgb="FFF8696B"/>
        <color rgb="FFFFEB84"/>
        <color rgb="FF63BE7B"/>
      </colorScale>
    </cfRule>
  </conditionalFormatting>
  <conditionalFormatting sqref="C34:M45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34:G45">
    <cfRule type="cellIs" dxfId="0" priority="7" operator="between">
      <formula>0.09</formula>
      <formula>0.15</formula>
    </cfRule>
  </conditionalFormatting>
  <conditionalFormatting sqref="G34:G45">
    <cfRule type="cellIs" dxfId="0" priority="8" operator="lessThan">
      <formula>0.09</formula>
    </cfRule>
  </conditionalFormatting>
  <conditionalFormatting sqref="G34:G45">
    <cfRule type="cellIs" dxfId="2" priority="9" operator="greaterThan">
      <formula>0.15</formula>
    </cfRule>
  </conditionalFormatting>
  <conditionalFormatting sqref="H34:H45">
    <cfRule type="cellIs" dxfId="0" priority="10" operator="lessThan">
      <formula>0.02</formula>
    </cfRule>
  </conditionalFormatting>
  <conditionalFormatting sqref="H34:H45">
    <cfRule type="cellIs" dxfId="2" priority="11" operator="greaterThan">
      <formula>0.02</formula>
    </cfRule>
  </conditionalFormatting>
  <conditionalFormatting sqref="I34:I45">
    <cfRule type="cellIs" dxfId="0" priority="12" operator="lessThan">
      <formula>0.1</formula>
    </cfRule>
  </conditionalFormatting>
  <conditionalFormatting sqref="I34:I45">
    <cfRule type="cellIs" dxfId="2" priority="13" operator="greaterThan">
      <formula>15</formula>
    </cfRule>
  </conditionalFormatting>
  <conditionalFormatting sqref="I34:I45">
    <cfRule type="cellIs" dxfId="1" priority="14" operator="between">
      <formula>0.1</formula>
      <formula>0.15</formula>
    </cfRule>
  </conditionalFormatting>
  <conditionalFormatting sqref="I34:I45">
    <cfRule type="cellIs" dxfId="2" priority="15" operator="greaterThan">
      <formula>0.075</formula>
    </cfRule>
  </conditionalFormatting>
  <conditionalFormatting sqref="J34:M45">
    <cfRule type="cellIs" dxfId="0" priority="16" operator="lessThan">
      <formula>0.045</formula>
    </cfRule>
  </conditionalFormatting>
  <conditionalFormatting sqref="J34:M45">
    <cfRule type="cellIs" dxfId="1" priority="17" operator="between">
      <formula>4.5</formula>
      <formula>8</formula>
    </cfRule>
  </conditionalFormatting>
  <conditionalFormatting sqref="J34:M45">
    <cfRule type="cellIs" dxfId="2" priority="18" operator="greaterThan">
      <formula>0.08</formula>
    </cfRule>
  </conditionalFormatting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6.14"/>
    <col customWidth="1" min="3" max="3" width="7.57"/>
    <col customWidth="1" min="4" max="7" width="8.71"/>
    <col customWidth="1" min="8" max="8" width="7.57"/>
    <col customWidth="1" min="9" max="9" width="7.71"/>
    <col customWidth="1" min="10" max="13" width="8.71"/>
    <col customWidth="1" min="14" max="14" width="8.86"/>
    <col customWidth="1" min="15" max="26" width="8.71"/>
  </cols>
  <sheetData>
    <row r="1" ht="14.25" customHeight="1">
      <c r="A1" s="1" t="s">
        <v>0</v>
      </c>
    </row>
    <row r="2" ht="14.25" customHeight="1">
      <c r="A2" s="2"/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40</v>
      </c>
    </row>
    <row r="3" ht="14.2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ht="14.25" customHeight="1">
      <c r="A4" s="4"/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0" t="s">
        <v>43</v>
      </c>
      <c r="Z4" s="1" t="s">
        <v>15</v>
      </c>
    </row>
    <row r="5" ht="14.25" customHeight="1">
      <c r="A5" s="4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1" t="s">
        <v>43</v>
      </c>
      <c r="O5" s="1" t="s">
        <v>15</v>
      </c>
    </row>
    <row r="6" ht="14.25" customHeight="1">
      <c r="A6" s="4" t="s">
        <v>15</v>
      </c>
      <c r="B6" s="4">
        <v>99.0</v>
      </c>
      <c r="C6" s="5">
        <v>10.0</v>
      </c>
      <c r="D6" s="5">
        <v>11.0</v>
      </c>
      <c r="E6" s="5">
        <v>2.0</v>
      </c>
      <c r="F6" s="5">
        <v>9.0</v>
      </c>
      <c r="G6" s="5">
        <v>3.0</v>
      </c>
      <c r="H6" s="5">
        <v>3.0</v>
      </c>
      <c r="I6" s="5">
        <v>3.0</v>
      </c>
      <c r="J6" s="5">
        <v>1.0</v>
      </c>
      <c r="K6" s="5"/>
      <c r="L6" s="5">
        <v>6.0</v>
      </c>
      <c r="M6" s="5">
        <v>3.0</v>
      </c>
      <c r="N6" s="21" t="s">
        <v>43</v>
      </c>
    </row>
    <row r="7" ht="14.25" customHeight="1">
      <c r="A7" s="4" t="s">
        <v>15</v>
      </c>
      <c r="B7" s="4">
        <v>68.0</v>
      </c>
      <c r="C7" s="5">
        <v>12.0</v>
      </c>
      <c r="D7" s="5">
        <v>17.0</v>
      </c>
      <c r="E7" s="5">
        <v>4.0</v>
      </c>
      <c r="F7" s="5">
        <v>6.0</v>
      </c>
      <c r="G7" s="5">
        <v>2.0</v>
      </c>
      <c r="H7" s="5"/>
      <c r="I7" s="5">
        <v>9.0</v>
      </c>
      <c r="J7" s="5"/>
      <c r="K7" s="5"/>
      <c r="L7" s="5">
        <v>3.0</v>
      </c>
      <c r="M7" s="5">
        <v>4.0</v>
      </c>
      <c r="N7" s="5"/>
    </row>
    <row r="8" ht="14.25" customHeight="1">
      <c r="A8" s="4" t="s">
        <v>15</v>
      </c>
      <c r="B8" s="4">
        <v>56.0</v>
      </c>
      <c r="C8" s="5">
        <v>12.0</v>
      </c>
      <c r="D8" s="5">
        <v>15.0</v>
      </c>
      <c r="E8" s="5"/>
      <c r="F8" s="5">
        <v>2.0</v>
      </c>
      <c r="G8" s="5">
        <v>1.0</v>
      </c>
      <c r="H8" s="5">
        <v>1.0</v>
      </c>
      <c r="I8" s="5">
        <v>5.0</v>
      </c>
      <c r="J8" s="5"/>
      <c r="K8" s="5"/>
      <c r="L8" s="5">
        <v>2.0</v>
      </c>
      <c r="M8" s="5"/>
      <c r="N8" s="5"/>
    </row>
    <row r="9" ht="14.25" customHeight="1">
      <c r="A9" s="4"/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25" customHeight="1">
      <c r="A10" s="4" t="s">
        <v>15</v>
      </c>
      <c r="B10" s="4">
        <v>52.0</v>
      </c>
      <c r="C10" s="5">
        <v>9.0</v>
      </c>
      <c r="D10" s="5">
        <v>13.0</v>
      </c>
      <c r="E10" s="5">
        <v>6.0</v>
      </c>
      <c r="F10" s="5">
        <v>15.0</v>
      </c>
      <c r="G10" s="5">
        <v>10.0</v>
      </c>
      <c r="H10" s="5"/>
      <c r="I10" s="5">
        <v>6.0</v>
      </c>
      <c r="J10" s="5">
        <v>3.0</v>
      </c>
      <c r="K10" s="5">
        <v>2.0</v>
      </c>
      <c r="L10" s="5"/>
      <c r="M10" s="5">
        <v>5.0</v>
      </c>
      <c r="N10" s="5"/>
    </row>
    <row r="11" ht="14.25" customHeight="1">
      <c r="A11" s="4" t="s">
        <v>15</v>
      </c>
      <c r="B11" s="4">
        <v>60.0</v>
      </c>
      <c r="C11" s="5">
        <v>13.0</v>
      </c>
      <c r="D11" s="5">
        <v>15.0</v>
      </c>
      <c r="E11" s="5">
        <v>5.0</v>
      </c>
      <c r="F11" s="5">
        <v>11.0</v>
      </c>
      <c r="G11" s="5">
        <v>5.0</v>
      </c>
      <c r="H11" s="5"/>
      <c r="I11" s="5">
        <v>10.0</v>
      </c>
      <c r="J11" s="5">
        <v>3.0</v>
      </c>
      <c r="K11" s="5"/>
      <c r="L11" s="5"/>
      <c r="M11" s="5">
        <v>5.0</v>
      </c>
      <c r="N11" s="5"/>
    </row>
    <row r="12" ht="14.25" customHeight="1">
      <c r="A12" s="4" t="s">
        <v>15</v>
      </c>
      <c r="B12" s="4">
        <v>17.0</v>
      </c>
      <c r="C12" s="5">
        <v>1.0</v>
      </c>
      <c r="D12" s="5">
        <v>2.0</v>
      </c>
      <c r="E12" s="5">
        <v>1.0</v>
      </c>
      <c r="F12" s="5">
        <v>1.0</v>
      </c>
      <c r="G12" s="5">
        <v>1.0</v>
      </c>
      <c r="H12" s="5"/>
      <c r="I12" s="5">
        <v>1.0</v>
      </c>
      <c r="J12" s="5"/>
      <c r="K12" s="5"/>
      <c r="L12" s="5"/>
      <c r="M12" s="5"/>
      <c r="N12" s="5"/>
    </row>
    <row r="13" ht="14.25" customHeight="1">
      <c r="A13" s="4"/>
      <c r="B13" s="4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ht="14.25" customHeight="1">
      <c r="A14" s="4"/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ht="14.25" customHeight="1">
      <c r="A15" s="4"/>
      <c r="B15" s="4">
        <f>SUM(B4:B14)</f>
        <v>352</v>
      </c>
      <c r="C15" s="4">
        <f>SUM(C3:C14)</f>
        <v>57</v>
      </c>
      <c r="D15" s="4">
        <f t="shared" ref="D15:M15" si="1">SUM(D4:D14)</f>
        <v>73</v>
      </c>
      <c r="E15" s="4">
        <f t="shared" si="1"/>
        <v>18</v>
      </c>
      <c r="F15" s="4">
        <f t="shared" si="1"/>
        <v>44</v>
      </c>
      <c r="G15" s="4">
        <f t="shared" si="1"/>
        <v>22</v>
      </c>
      <c r="H15" s="4">
        <f t="shared" si="1"/>
        <v>4</v>
      </c>
      <c r="I15" s="4">
        <f t="shared" si="1"/>
        <v>34</v>
      </c>
      <c r="J15" s="4">
        <f t="shared" si="1"/>
        <v>7</v>
      </c>
      <c r="K15" s="4">
        <f t="shared" si="1"/>
        <v>2</v>
      </c>
      <c r="L15" s="4">
        <f t="shared" si="1"/>
        <v>11</v>
      </c>
      <c r="M15" s="4">
        <f t="shared" si="1"/>
        <v>17</v>
      </c>
      <c r="N15" s="4"/>
    </row>
    <row r="16" ht="14.25" customHeight="1">
      <c r="A16" s="8" t="s">
        <v>24</v>
      </c>
      <c r="B16" s="8">
        <f t="shared" ref="B16:M16" si="2">(B15/26)*26</f>
        <v>352</v>
      </c>
      <c r="C16" s="8">
        <f t="shared" si="2"/>
        <v>57</v>
      </c>
      <c r="D16" s="8">
        <f t="shared" si="2"/>
        <v>73</v>
      </c>
      <c r="E16" s="8">
        <f t="shared" si="2"/>
        <v>18</v>
      </c>
      <c r="F16" s="8">
        <f t="shared" si="2"/>
        <v>44</v>
      </c>
      <c r="G16" s="8">
        <f t="shared" si="2"/>
        <v>22</v>
      </c>
      <c r="H16" s="8">
        <f t="shared" si="2"/>
        <v>4</v>
      </c>
      <c r="I16" s="8">
        <f t="shared" si="2"/>
        <v>34</v>
      </c>
      <c r="J16" s="8">
        <f t="shared" si="2"/>
        <v>7</v>
      </c>
      <c r="K16" s="8">
        <f t="shared" si="2"/>
        <v>2</v>
      </c>
      <c r="L16" s="8">
        <f t="shared" si="2"/>
        <v>11</v>
      </c>
      <c r="M16" s="8">
        <f t="shared" si="2"/>
        <v>17</v>
      </c>
      <c r="N16" s="8">
        <f>(N15/12)*26</f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4.25" customHeight="1">
      <c r="A17" s="1" t="s">
        <v>25</v>
      </c>
      <c r="B17" s="1">
        <v>1471.0</v>
      </c>
      <c r="C17" s="1">
        <v>178.0</v>
      </c>
      <c r="D17" s="1">
        <v>172.0</v>
      </c>
      <c r="E17" s="1">
        <v>212.0</v>
      </c>
      <c r="F17" s="1">
        <v>267.0</v>
      </c>
      <c r="G17" s="1">
        <v>193.0</v>
      </c>
      <c r="H17" s="1">
        <v>40.0</v>
      </c>
      <c r="I17" s="1">
        <v>58.0</v>
      </c>
      <c r="J17" s="1">
        <v>178.0</v>
      </c>
      <c r="K17" s="1">
        <v>35.0</v>
      </c>
      <c r="L17" s="1">
        <v>147.0</v>
      </c>
      <c r="M17" s="1">
        <v>106.0</v>
      </c>
    </row>
    <row r="18" ht="14.25" customHeight="1">
      <c r="A18" s="9" t="s">
        <v>26</v>
      </c>
      <c r="B18" s="9"/>
      <c r="C18" s="10">
        <v>0.2</v>
      </c>
      <c r="D18" s="10">
        <v>0.2</v>
      </c>
      <c r="E18" s="10">
        <v>0.2</v>
      </c>
      <c r="F18" s="10">
        <v>0.2</v>
      </c>
      <c r="G18" s="10">
        <v>0.18</v>
      </c>
      <c r="H18" s="10">
        <v>0.04</v>
      </c>
      <c r="I18" s="10">
        <v>0.2</v>
      </c>
      <c r="J18" s="10">
        <v>0.1</v>
      </c>
      <c r="K18" s="10">
        <v>0.1</v>
      </c>
      <c r="L18" s="10">
        <v>0.1</v>
      </c>
      <c r="M18" s="10">
        <v>0.1</v>
      </c>
      <c r="N18" s="9" t="s">
        <v>27</v>
      </c>
    </row>
    <row r="19" ht="14.25" customHeight="1"/>
    <row r="20" ht="14.25" customHeight="1">
      <c r="A20" s="4" t="s">
        <v>28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 t="s">
        <v>29</v>
      </c>
      <c r="O20" s="4" t="s">
        <v>30</v>
      </c>
    </row>
    <row r="21" ht="14.25" customHeight="1">
      <c r="A21" s="4"/>
      <c r="B21" s="4"/>
      <c r="C21" s="4">
        <f t="shared" ref="C21:C31" si="3">(B4*11.11)-(C4*55.56)</f>
        <v>0</v>
      </c>
      <c r="D21" s="4">
        <f t="shared" ref="D21:D23" si="4">(B4*17.77)-(D4*88.84)</f>
        <v>0</v>
      </c>
      <c r="E21" s="4">
        <f t="shared" ref="E21:E23" si="5">(B4*12.99)-(E4*64.95)</f>
        <v>0</v>
      </c>
      <c r="F21" s="4">
        <f t="shared" ref="F21:F23" si="6">(B4*21.38)-(F4*106.94)</f>
        <v>0</v>
      </c>
      <c r="G21" s="4">
        <f t="shared" ref="G21:G23" si="7">(B4*36.18)-(G4*201)</f>
        <v>0</v>
      </c>
      <c r="H21" s="4">
        <f t="shared" ref="H21:H23" si="8">(B4*8.85)-(H4*221.33)</f>
        <v>0</v>
      </c>
      <c r="I21" s="4">
        <f t="shared" ref="I21:I23" si="9">(B4*9.25)-(I4*46.27)</f>
        <v>0</v>
      </c>
      <c r="J21" s="4">
        <f t="shared" ref="J21:J23" si="10">(B4*20.13)-(J4*201.38)</f>
        <v>0</v>
      </c>
      <c r="K21" s="4">
        <f t="shared" ref="K21:K23" si="11">(B4*23.48)-(K4*234.82)</f>
        <v>0</v>
      </c>
      <c r="L21" s="4">
        <f t="shared" ref="L21:L23" si="12">(B4*25.78)-(L4*257.75)</f>
        <v>0</v>
      </c>
      <c r="M21" s="4">
        <f t="shared" ref="M21:M23" si="13">(B4*19.58)-(L4*195.81)</f>
        <v>0</v>
      </c>
      <c r="N21" s="4">
        <f t="shared" ref="N21:N31" si="14">C21+D21+E21+F21+G21+H21+I21+J21+K21+L21+M21</f>
        <v>0</v>
      </c>
      <c r="O21" s="4" t="str">
        <f t="shared" ref="O21:O32" si="15">N21/B4</f>
        <v>#DIV/0!</v>
      </c>
    </row>
    <row r="22" ht="14.25" customHeight="1">
      <c r="A22" s="4"/>
      <c r="B22" s="4"/>
      <c r="C22" s="4">
        <f t="shared" si="3"/>
        <v>0</v>
      </c>
      <c r="D22" s="4">
        <f t="shared" si="4"/>
        <v>0</v>
      </c>
      <c r="E22" s="4">
        <f t="shared" si="5"/>
        <v>0</v>
      </c>
      <c r="F22" s="4">
        <f t="shared" si="6"/>
        <v>0</v>
      </c>
      <c r="G22" s="4">
        <f t="shared" si="7"/>
        <v>0</v>
      </c>
      <c r="H22" s="4">
        <f t="shared" si="8"/>
        <v>0</v>
      </c>
      <c r="I22" s="4">
        <f t="shared" si="9"/>
        <v>0</v>
      </c>
      <c r="J22" s="4">
        <f t="shared" si="10"/>
        <v>0</v>
      </c>
      <c r="K22" s="4">
        <f t="shared" si="11"/>
        <v>0</v>
      </c>
      <c r="L22" s="4">
        <f t="shared" si="12"/>
        <v>0</v>
      </c>
      <c r="M22" s="4">
        <f t="shared" si="13"/>
        <v>0</v>
      </c>
      <c r="N22" s="4">
        <f t="shared" si="14"/>
        <v>0</v>
      </c>
      <c r="O22" s="4" t="str">
        <f t="shared" si="15"/>
        <v>#DIV/0!</v>
      </c>
    </row>
    <row r="23" ht="14.25" customHeight="1">
      <c r="A23" s="4" t="s">
        <v>15</v>
      </c>
      <c r="B23" s="4"/>
      <c r="C23" s="4">
        <f t="shared" si="3"/>
        <v>544.29</v>
      </c>
      <c r="D23" s="4">
        <f t="shared" si="4"/>
        <v>781.99</v>
      </c>
      <c r="E23" s="4">
        <f t="shared" si="5"/>
        <v>1156.11</v>
      </c>
      <c r="F23" s="4">
        <f t="shared" si="6"/>
        <v>1154.16</v>
      </c>
      <c r="G23" s="4">
        <f t="shared" si="7"/>
        <v>2978.82</v>
      </c>
      <c r="H23" s="4">
        <f t="shared" si="8"/>
        <v>212.16</v>
      </c>
      <c r="I23" s="4">
        <f t="shared" si="9"/>
        <v>776.94</v>
      </c>
      <c r="J23" s="4">
        <f t="shared" si="10"/>
        <v>1791.49</v>
      </c>
      <c r="K23" s="4">
        <f t="shared" si="11"/>
        <v>2324.52</v>
      </c>
      <c r="L23" s="4">
        <f t="shared" si="12"/>
        <v>1005.72</v>
      </c>
      <c r="M23" s="4">
        <f t="shared" si="13"/>
        <v>763.56</v>
      </c>
      <c r="N23" s="4">
        <f t="shared" si="14"/>
        <v>13489.76</v>
      </c>
      <c r="O23" s="4">
        <f t="shared" si="15"/>
        <v>136.260202</v>
      </c>
    </row>
    <row r="24" ht="14.25" customHeight="1">
      <c r="A24" s="4" t="s">
        <v>15</v>
      </c>
      <c r="B24" s="4"/>
      <c r="C24" s="4">
        <f t="shared" si="3"/>
        <v>88.76</v>
      </c>
      <c r="D24" s="4">
        <f>(B7*11.11)-(D7*55.56)</f>
        <v>-189.04</v>
      </c>
      <c r="E24" s="4">
        <f>(B7*11.11)-(E7*55.56)</f>
        <v>533.24</v>
      </c>
      <c r="F24" s="4">
        <f>(B7*11.11)-(F7*55.56)</f>
        <v>422.12</v>
      </c>
      <c r="G24" s="4">
        <f>(B7*11.11)-(G7*55.56)</f>
        <v>644.36</v>
      </c>
      <c r="H24" s="4">
        <f>(B7*11.11)-(H7*55.56)</f>
        <v>755.48</v>
      </c>
      <c r="I24" s="4">
        <f>(B7*11.11)-(I7*55.56)</f>
        <v>255.44</v>
      </c>
      <c r="J24" s="4">
        <f>(B7*11.11)-(J7*55.56)</f>
        <v>755.48</v>
      </c>
      <c r="K24" s="4">
        <f>(B7*11.11)-(K7*55.56)</f>
        <v>755.48</v>
      </c>
      <c r="L24" s="4">
        <f>(B7*11.11)-(L7*55.56)</f>
        <v>588.8</v>
      </c>
      <c r="M24" s="4">
        <f>(B7*11.11)-(M7*55.56)</f>
        <v>533.24</v>
      </c>
      <c r="N24" s="4">
        <f t="shared" si="14"/>
        <v>5143.36</v>
      </c>
      <c r="O24" s="4">
        <f t="shared" si="15"/>
        <v>75.63764706</v>
      </c>
    </row>
    <row r="25" ht="14.25" customHeight="1">
      <c r="A25" s="4" t="s">
        <v>15</v>
      </c>
      <c r="B25" s="4"/>
      <c r="C25" s="4">
        <f t="shared" si="3"/>
        <v>-44.56</v>
      </c>
      <c r="D25" s="4">
        <f t="shared" ref="D25:D31" si="16">(B8*17.77)-(D8*88.84)</f>
        <v>-337.48</v>
      </c>
      <c r="E25" s="4">
        <f t="shared" ref="E25:E31" si="17">(B8*12.99)-(E8*64.95)</f>
        <v>727.44</v>
      </c>
      <c r="F25" s="4">
        <f t="shared" ref="F25:F31" si="18">(B8*21.38)-(F8*106.94)</f>
        <v>983.4</v>
      </c>
      <c r="G25" s="4">
        <f t="shared" ref="G25:G31" si="19">(B8*36.18)-(G8*201)</f>
        <v>1825.08</v>
      </c>
      <c r="H25" s="4">
        <f t="shared" ref="H25:H31" si="20">(B8*8.85)-(H8*221.33)</f>
        <v>274.27</v>
      </c>
      <c r="I25" s="4">
        <f t="shared" ref="I25:I31" si="21">(B8*9.25)-(I8*46.27)</f>
        <v>286.65</v>
      </c>
      <c r="J25" s="4">
        <f t="shared" ref="J25:J31" si="22">(B8*20.13)-(J8*201.38)</f>
        <v>1127.28</v>
      </c>
      <c r="K25" s="4">
        <f t="shared" ref="K25:K31" si="23">(B8*23.48)-(K8*234.82)</f>
        <v>1314.88</v>
      </c>
      <c r="L25" s="4">
        <f t="shared" ref="L25:L31" si="24">(B8*25.78)-(L8*257.75)</f>
        <v>928.18</v>
      </c>
      <c r="M25" s="4">
        <f t="shared" ref="M25:M31" si="25">(B8*19.58)-(L8*195.81)</f>
        <v>704.86</v>
      </c>
      <c r="N25" s="4">
        <f t="shared" si="14"/>
        <v>7790</v>
      </c>
      <c r="O25" s="4">
        <f t="shared" si="15"/>
        <v>139.1071429</v>
      </c>
    </row>
    <row r="26" ht="14.25" customHeight="1">
      <c r="A26" s="4"/>
      <c r="B26" s="4"/>
      <c r="C26" s="4">
        <f t="shared" si="3"/>
        <v>0</v>
      </c>
      <c r="D26" s="4">
        <f t="shared" si="16"/>
        <v>0</v>
      </c>
      <c r="E26" s="4">
        <f t="shared" si="17"/>
        <v>0</v>
      </c>
      <c r="F26" s="4">
        <f t="shared" si="18"/>
        <v>0</v>
      </c>
      <c r="G26" s="4">
        <f t="shared" si="19"/>
        <v>0</v>
      </c>
      <c r="H26" s="4">
        <f t="shared" si="20"/>
        <v>0</v>
      </c>
      <c r="I26" s="4">
        <f t="shared" si="21"/>
        <v>0</v>
      </c>
      <c r="J26" s="4">
        <f t="shared" si="22"/>
        <v>0</v>
      </c>
      <c r="K26" s="4">
        <f t="shared" si="23"/>
        <v>0</v>
      </c>
      <c r="L26" s="4">
        <f t="shared" si="24"/>
        <v>0</v>
      </c>
      <c r="M26" s="4">
        <f t="shared" si="25"/>
        <v>0</v>
      </c>
      <c r="N26" s="4">
        <f t="shared" si="14"/>
        <v>0</v>
      </c>
      <c r="O26" s="4" t="str">
        <f t="shared" si="15"/>
        <v>#DIV/0!</v>
      </c>
    </row>
    <row r="27" ht="14.25" customHeight="1">
      <c r="A27" s="4" t="s">
        <v>15</v>
      </c>
      <c r="B27" s="4"/>
      <c r="C27" s="4">
        <f t="shared" si="3"/>
        <v>77.68</v>
      </c>
      <c r="D27" s="4">
        <f t="shared" si="16"/>
        <v>-230.88</v>
      </c>
      <c r="E27" s="4">
        <f t="shared" si="17"/>
        <v>285.78</v>
      </c>
      <c r="F27" s="4">
        <f t="shared" si="18"/>
        <v>-492.34</v>
      </c>
      <c r="G27" s="4">
        <f t="shared" si="19"/>
        <v>-128.64</v>
      </c>
      <c r="H27" s="4">
        <f t="shared" si="20"/>
        <v>460.2</v>
      </c>
      <c r="I27" s="4">
        <f t="shared" si="21"/>
        <v>203.38</v>
      </c>
      <c r="J27" s="4">
        <f t="shared" si="22"/>
        <v>442.62</v>
      </c>
      <c r="K27" s="4">
        <f t="shared" si="23"/>
        <v>751.32</v>
      </c>
      <c r="L27" s="4">
        <f t="shared" si="24"/>
        <v>1340.56</v>
      </c>
      <c r="M27" s="4">
        <f t="shared" si="25"/>
        <v>1018.16</v>
      </c>
      <c r="N27" s="4">
        <f t="shared" si="14"/>
        <v>3727.84</v>
      </c>
      <c r="O27" s="4">
        <f t="shared" si="15"/>
        <v>71.68923077</v>
      </c>
    </row>
    <row r="28" ht="14.25" customHeight="1">
      <c r="A28" s="4" t="s">
        <v>15</v>
      </c>
      <c r="B28" s="4"/>
      <c r="C28" s="4">
        <f t="shared" si="3"/>
        <v>-55.68</v>
      </c>
      <c r="D28" s="4">
        <f t="shared" si="16"/>
        <v>-266.4</v>
      </c>
      <c r="E28" s="4">
        <f t="shared" si="17"/>
        <v>454.65</v>
      </c>
      <c r="F28" s="4">
        <f t="shared" si="18"/>
        <v>106.46</v>
      </c>
      <c r="G28" s="4">
        <f t="shared" si="19"/>
        <v>1165.8</v>
      </c>
      <c r="H28" s="4">
        <f t="shared" si="20"/>
        <v>531</v>
      </c>
      <c r="I28" s="4">
        <f t="shared" si="21"/>
        <v>92.3</v>
      </c>
      <c r="J28" s="4">
        <f t="shared" si="22"/>
        <v>603.66</v>
      </c>
      <c r="K28" s="4">
        <f t="shared" si="23"/>
        <v>1408.8</v>
      </c>
      <c r="L28" s="4">
        <f t="shared" si="24"/>
        <v>1546.8</v>
      </c>
      <c r="M28" s="4">
        <f t="shared" si="25"/>
        <v>1174.8</v>
      </c>
      <c r="N28" s="4">
        <f t="shared" si="14"/>
        <v>6762.19</v>
      </c>
      <c r="O28" s="4">
        <f t="shared" si="15"/>
        <v>112.7031667</v>
      </c>
    </row>
    <row r="29" ht="14.25" customHeight="1">
      <c r="A29" s="4" t="s">
        <v>15</v>
      </c>
      <c r="B29" s="4"/>
      <c r="C29" s="4">
        <f t="shared" si="3"/>
        <v>133.31</v>
      </c>
      <c r="D29" s="4">
        <f t="shared" si="16"/>
        <v>124.41</v>
      </c>
      <c r="E29" s="4">
        <f t="shared" si="17"/>
        <v>155.88</v>
      </c>
      <c r="F29" s="4">
        <f t="shared" si="18"/>
        <v>256.52</v>
      </c>
      <c r="G29" s="4">
        <f t="shared" si="19"/>
        <v>414.06</v>
      </c>
      <c r="H29" s="4">
        <f t="shared" si="20"/>
        <v>150.45</v>
      </c>
      <c r="I29" s="4">
        <f t="shared" si="21"/>
        <v>110.98</v>
      </c>
      <c r="J29" s="4">
        <f t="shared" si="22"/>
        <v>342.21</v>
      </c>
      <c r="K29" s="4">
        <f t="shared" si="23"/>
        <v>399.16</v>
      </c>
      <c r="L29" s="4">
        <f t="shared" si="24"/>
        <v>438.26</v>
      </c>
      <c r="M29" s="4">
        <f t="shared" si="25"/>
        <v>332.86</v>
      </c>
      <c r="N29" s="4">
        <f t="shared" si="14"/>
        <v>2858.1</v>
      </c>
      <c r="O29" s="4">
        <f t="shared" si="15"/>
        <v>168.1235294</v>
      </c>
    </row>
    <row r="30" ht="14.25" customHeight="1">
      <c r="A30" s="12"/>
      <c r="B30" s="4"/>
      <c r="C30" s="4">
        <f t="shared" si="3"/>
        <v>0</v>
      </c>
      <c r="D30" s="4">
        <f t="shared" si="16"/>
        <v>0</v>
      </c>
      <c r="E30" s="4">
        <f t="shared" si="17"/>
        <v>0</v>
      </c>
      <c r="F30" s="4">
        <f t="shared" si="18"/>
        <v>0</v>
      </c>
      <c r="G30" s="4">
        <f t="shared" si="19"/>
        <v>0</v>
      </c>
      <c r="H30" s="4">
        <f t="shared" si="20"/>
        <v>0</v>
      </c>
      <c r="I30" s="4">
        <f t="shared" si="21"/>
        <v>0</v>
      </c>
      <c r="J30" s="4">
        <f t="shared" si="22"/>
        <v>0</v>
      </c>
      <c r="K30" s="4">
        <f t="shared" si="23"/>
        <v>0</v>
      </c>
      <c r="L30" s="4">
        <f t="shared" si="24"/>
        <v>0</v>
      </c>
      <c r="M30" s="4">
        <f t="shared" si="25"/>
        <v>0</v>
      </c>
      <c r="N30" s="4">
        <f t="shared" si="14"/>
        <v>0</v>
      </c>
      <c r="O30" s="4" t="str">
        <f t="shared" si="15"/>
        <v>#DIV/0!</v>
      </c>
    </row>
    <row r="31" ht="14.25" customHeight="1">
      <c r="A31" s="12"/>
      <c r="B31" s="4"/>
      <c r="C31" s="4">
        <f t="shared" si="3"/>
        <v>0</v>
      </c>
      <c r="D31" s="4">
        <f t="shared" si="16"/>
        <v>0</v>
      </c>
      <c r="E31" s="4">
        <f t="shared" si="17"/>
        <v>0</v>
      </c>
      <c r="F31" s="4">
        <f t="shared" si="18"/>
        <v>0</v>
      </c>
      <c r="G31" s="4">
        <f t="shared" si="19"/>
        <v>0</v>
      </c>
      <c r="H31" s="4">
        <f t="shared" si="20"/>
        <v>0</v>
      </c>
      <c r="I31" s="4">
        <f t="shared" si="21"/>
        <v>0</v>
      </c>
      <c r="J31" s="4">
        <f t="shared" si="22"/>
        <v>0</v>
      </c>
      <c r="K31" s="4">
        <f t="shared" si="23"/>
        <v>0</v>
      </c>
      <c r="L31" s="4">
        <f t="shared" si="24"/>
        <v>0</v>
      </c>
      <c r="M31" s="4">
        <f t="shared" si="25"/>
        <v>0</v>
      </c>
      <c r="N31" s="4">
        <f t="shared" si="14"/>
        <v>0</v>
      </c>
      <c r="O31" s="4" t="str">
        <f t="shared" si="15"/>
        <v>#DIV/0!</v>
      </c>
    </row>
    <row r="32" ht="14.25" customHeight="1">
      <c r="A32" s="12" t="s">
        <v>34</v>
      </c>
      <c r="C32" s="12">
        <f t="shared" ref="C32:M32" si="26">SUM(C21:C30)</f>
        <v>743.8</v>
      </c>
      <c r="D32" s="12">
        <f t="shared" si="26"/>
        <v>-117.4</v>
      </c>
      <c r="E32" s="12">
        <f t="shared" si="26"/>
        <v>3313.1</v>
      </c>
      <c r="F32" s="12">
        <f t="shared" si="26"/>
        <v>2430.32</v>
      </c>
      <c r="G32" s="12">
        <f t="shared" si="26"/>
        <v>6899.48</v>
      </c>
      <c r="H32" s="12">
        <f t="shared" si="26"/>
        <v>2383.56</v>
      </c>
      <c r="I32" s="12">
        <f t="shared" si="26"/>
        <v>1725.69</v>
      </c>
      <c r="J32" s="12">
        <f t="shared" si="26"/>
        <v>5062.74</v>
      </c>
      <c r="K32" s="12">
        <f t="shared" si="26"/>
        <v>6954.16</v>
      </c>
      <c r="L32" s="12">
        <f t="shared" si="26"/>
        <v>5848.32</v>
      </c>
      <c r="M32" s="12">
        <f t="shared" si="26"/>
        <v>4527.48</v>
      </c>
      <c r="N32" s="12">
        <f>SUM(N21:N31)</f>
        <v>39771.25</v>
      </c>
      <c r="O32" s="4">
        <f t="shared" si="15"/>
        <v>112.9865057</v>
      </c>
    </row>
    <row r="33" ht="14.25" customHeight="1">
      <c r="A33" s="4" t="s">
        <v>60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ht="14.25" customHeight="1">
      <c r="A34" s="4"/>
      <c r="B34" s="4"/>
      <c r="C34" s="13" t="str">
        <f t="shared" ref="C34:C44" si="27">C4/B4</f>
        <v>#DIV/0!</v>
      </c>
      <c r="D34" s="13" t="str">
        <f t="shared" ref="D34:D44" si="28">D4/B4</f>
        <v>#DIV/0!</v>
      </c>
      <c r="E34" s="13" t="str">
        <f t="shared" ref="E34:E44" si="29">E4/B4</f>
        <v>#DIV/0!</v>
      </c>
      <c r="F34" s="13" t="str">
        <f t="shared" ref="F34:F44" si="30">F4/B4</f>
        <v>#DIV/0!</v>
      </c>
      <c r="G34" s="13" t="str">
        <f t="shared" ref="G34:G44" si="31">G4/B4</f>
        <v>#DIV/0!</v>
      </c>
      <c r="H34" s="13" t="str">
        <f t="shared" ref="H34:H44" si="32">H4/B4</f>
        <v>#DIV/0!</v>
      </c>
      <c r="I34" s="13" t="str">
        <f t="shared" ref="I34:I44" si="33">I4/B4</f>
        <v>#DIV/0!</v>
      </c>
      <c r="J34" s="13" t="str">
        <f t="shared" ref="J34:J44" si="34">J4/B4</f>
        <v>#DIV/0!</v>
      </c>
      <c r="K34" s="13" t="str">
        <f t="shared" ref="K34:K44" si="35">K4/B4</f>
        <v>#DIV/0!</v>
      </c>
      <c r="L34" s="13" t="str">
        <f t="shared" ref="L34:L44" si="36">L4/B4</f>
        <v>#DIV/0!</v>
      </c>
      <c r="M34" s="13" t="str">
        <f t="shared" ref="M34:M44" si="37">M4/B4</f>
        <v>#DIV/0!</v>
      </c>
      <c r="N34" s="4"/>
      <c r="O34" s="4"/>
    </row>
    <row r="35" ht="14.25" customHeight="1">
      <c r="A35" s="4"/>
      <c r="B35" s="4"/>
      <c r="C35" s="13" t="str">
        <f t="shared" si="27"/>
        <v>#DIV/0!</v>
      </c>
      <c r="D35" s="13" t="str">
        <f t="shared" si="28"/>
        <v>#DIV/0!</v>
      </c>
      <c r="E35" s="13" t="str">
        <f t="shared" si="29"/>
        <v>#DIV/0!</v>
      </c>
      <c r="F35" s="13" t="str">
        <f t="shared" si="30"/>
        <v>#DIV/0!</v>
      </c>
      <c r="G35" s="13" t="str">
        <f t="shared" si="31"/>
        <v>#DIV/0!</v>
      </c>
      <c r="H35" s="13" t="str">
        <f t="shared" si="32"/>
        <v>#DIV/0!</v>
      </c>
      <c r="I35" s="13" t="str">
        <f t="shared" si="33"/>
        <v>#DIV/0!</v>
      </c>
      <c r="J35" s="13" t="str">
        <f t="shared" si="34"/>
        <v>#DIV/0!</v>
      </c>
      <c r="K35" s="13" t="str">
        <f t="shared" si="35"/>
        <v>#DIV/0!</v>
      </c>
      <c r="L35" s="13" t="str">
        <f t="shared" si="36"/>
        <v>#DIV/0!</v>
      </c>
      <c r="M35" s="13" t="str">
        <f t="shared" si="37"/>
        <v>#DIV/0!</v>
      </c>
      <c r="N35" s="4"/>
      <c r="O35" s="4"/>
    </row>
    <row r="36" ht="14.25" customHeight="1">
      <c r="A36" s="4" t="s">
        <v>15</v>
      </c>
      <c r="B36" s="4"/>
      <c r="C36" s="13">
        <f t="shared" si="27"/>
        <v>0.101010101</v>
      </c>
      <c r="D36" s="13">
        <f t="shared" si="28"/>
        <v>0.1111111111</v>
      </c>
      <c r="E36" s="13">
        <f t="shared" si="29"/>
        <v>0.0202020202</v>
      </c>
      <c r="F36" s="13">
        <f t="shared" si="30"/>
        <v>0.09090909091</v>
      </c>
      <c r="G36" s="13">
        <f t="shared" si="31"/>
        <v>0.0303030303</v>
      </c>
      <c r="H36" s="13">
        <f t="shared" si="32"/>
        <v>0.0303030303</v>
      </c>
      <c r="I36" s="13">
        <f t="shared" si="33"/>
        <v>0.0303030303</v>
      </c>
      <c r="J36" s="13">
        <f t="shared" si="34"/>
        <v>0.0101010101</v>
      </c>
      <c r="K36" s="13">
        <f t="shared" si="35"/>
        <v>0</v>
      </c>
      <c r="L36" s="13">
        <f t="shared" si="36"/>
        <v>0.06060606061</v>
      </c>
      <c r="M36" s="13">
        <f t="shared" si="37"/>
        <v>0.0303030303</v>
      </c>
      <c r="N36" s="4"/>
      <c r="O36" s="4"/>
    </row>
    <row r="37" ht="14.25" customHeight="1">
      <c r="A37" s="4" t="s">
        <v>15</v>
      </c>
      <c r="B37" s="4"/>
      <c r="C37" s="13">
        <f t="shared" si="27"/>
        <v>0.1764705882</v>
      </c>
      <c r="D37" s="13">
        <f t="shared" si="28"/>
        <v>0.25</v>
      </c>
      <c r="E37" s="13">
        <f t="shared" si="29"/>
        <v>0.05882352941</v>
      </c>
      <c r="F37" s="14">
        <f t="shared" si="30"/>
        <v>0.08823529412</v>
      </c>
      <c r="G37" s="13">
        <f t="shared" si="31"/>
        <v>0.02941176471</v>
      </c>
      <c r="H37" s="13">
        <f t="shared" si="32"/>
        <v>0</v>
      </c>
      <c r="I37" s="13">
        <f t="shared" si="33"/>
        <v>0.1323529412</v>
      </c>
      <c r="J37" s="13">
        <f t="shared" si="34"/>
        <v>0</v>
      </c>
      <c r="K37" s="13">
        <f t="shared" si="35"/>
        <v>0</v>
      </c>
      <c r="L37" s="13">
        <f t="shared" si="36"/>
        <v>0.04411764706</v>
      </c>
      <c r="M37" s="13">
        <f t="shared" si="37"/>
        <v>0.05882352941</v>
      </c>
      <c r="N37" s="4"/>
      <c r="O37" s="4"/>
    </row>
    <row r="38" ht="14.25" customHeight="1">
      <c r="A38" s="16" t="s">
        <v>15</v>
      </c>
      <c r="B38" s="16"/>
      <c r="C38" s="13">
        <f t="shared" si="27"/>
        <v>0.2142857143</v>
      </c>
      <c r="D38" s="13">
        <f t="shared" si="28"/>
        <v>0.2678571429</v>
      </c>
      <c r="E38" s="13">
        <f t="shared" si="29"/>
        <v>0</v>
      </c>
      <c r="F38" s="14">
        <f t="shared" si="30"/>
        <v>0.03571428571</v>
      </c>
      <c r="G38" s="13">
        <f t="shared" si="31"/>
        <v>0.01785714286</v>
      </c>
      <c r="H38" s="13">
        <f t="shared" si="32"/>
        <v>0.01785714286</v>
      </c>
      <c r="I38" s="13">
        <f t="shared" si="33"/>
        <v>0.08928571429</v>
      </c>
      <c r="J38" s="13">
        <f t="shared" si="34"/>
        <v>0</v>
      </c>
      <c r="K38" s="13">
        <f t="shared" si="35"/>
        <v>0</v>
      </c>
      <c r="L38" s="13">
        <f t="shared" si="36"/>
        <v>0.03571428571</v>
      </c>
      <c r="M38" s="13">
        <f t="shared" si="37"/>
        <v>0</v>
      </c>
    </row>
    <row r="39" ht="14.25" customHeight="1">
      <c r="A39" s="12"/>
      <c r="B39" s="12"/>
      <c r="C39" s="13" t="str">
        <f t="shared" si="27"/>
        <v>#DIV/0!</v>
      </c>
      <c r="D39" s="13" t="str">
        <f t="shared" si="28"/>
        <v>#DIV/0!</v>
      </c>
      <c r="E39" s="13" t="str">
        <f t="shared" si="29"/>
        <v>#DIV/0!</v>
      </c>
      <c r="F39" s="14" t="str">
        <f t="shared" si="30"/>
        <v>#DIV/0!</v>
      </c>
      <c r="G39" s="13" t="str">
        <f t="shared" si="31"/>
        <v>#DIV/0!</v>
      </c>
      <c r="H39" s="13" t="str">
        <f t="shared" si="32"/>
        <v>#DIV/0!</v>
      </c>
      <c r="I39" s="13" t="str">
        <f t="shared" si="33"/>
        <v>#DIV/0!</v>
      </c>
      <c r="J39" s="13" t="str">
        <f t="shared" si="34"/>
        <v>#DIV/0!</v>
      </c>
      <c r="K39" s="13" t="str">
        <f t="shared" si="35"/>
        <v>#DIV/0!</v>
      </c>
      <c r="L39" s="13" t="str">
        <f t="shared" si="36"/>
        <v>#DIV/0!</v>
      </c>
      <c r="M39" s="13" t="str">
        <f t="shared" si="37"/>
        <v>#DIV/0!</v>
      </c>
    </row>
    <row r="40" ht="14.25" customHeight="1">
      <c r="A40" s="12" t="s">
        <v>15</v>
      </c>
      <c r="B40" s="12"/>
      <c r="C40" s="13">
        <f t="shared" si="27"/>
        <v>0.1730769231</v>
      </c>
      <c r="D40" s="13">
        <f t="shared" si="28"/>
        <v>0.25</v>
      </c>
      <c r="E40" s="13">
        <f t="shared" si="29"/>
        <v>0.1153846154</v>
      </c>
      <c r="F40" s="14">
        <f t="shared" si="30"/>
        <v>0.2884615385</v>
      </c>
      <c r="G40" s="13">
        <f t="shared" si="31"/>
        <v>0.1923076923</v>
      </c>
      <c r="H40" s="13">
        <f t="shared" si="32"/>
        <v>0</v>
      </c>
      <c r="I40" s="13">
        <f t="shared" si="33"/>
        <v>0.1153846154</v>
      </c>
      <c r="J40" s="13">
        <f t="shared" si="34"/>
        <v>0.05769230769</v>
      </c>
      <c r="K40" s="13">
        <f t="shared" si="35"/>
        <v>0.03846153846</v>
      </c>
      <c r="L40" s="13">
        <f t="shared" si="36"/>
        <v>0</v>
      </c>
      <c r="M40" s="13">
        <f t="shared" si="37"/>
        <v>0.09615384615</v>
      </c>
    </row>
    <row r="41" ht="14.25" customHeight="1">
      <c r="A41" s="12" t="s">
        <v>15</v>
      </c>
      <c r="B41" s="12"/>
      <c r="C41" s="13">
        <f t="shared" si="27"/>
        <v>0.2166666667</v>
      </c>
      <c r="D41" s="13">
        <f t="shared" si="28"/>
        <v>0.25</v>
      </c>
      <c r="E41" s="13">
        <f t="shared" si="29"/>
        <v>0.08333333333</v>
      </c>
      <c r="F41" s="14">
        <f t="shared" si="30"/>
        <v>0.1833333333</v>
      </c>
      <c r="G41" s="13">
        <f t="shared" si="31"/>
        <v>0.08333333333</v>
      </c>
      <c r="H41" s="13">
        <f t="shared" si="32"/>
        <v>0</v>
      </c>
      <c r="I41" s="13">
        <f t="shared" si="33"/>
        <v>0.1666666667</v>
      </c>
      <c r="J41" s="13">
        <f t="shared" si="34"/>
        <v>0.05</v>
      </c>
      <c r="K41" s="13">
        <f t="shared" si="35"/>
        <v>0</v>
      </c>
      <c r="L41" s="13">
        <f t="shared" si="36"/>
        <v>0</v>
      </c>
      <c r="M41" s="13">
        <f t="shared" si="37"/>
        <v>0.08333333333</v>
      </c>
    </row>
    <row r="42" ht="14.25" customHeight="1">
      <c r="A42" s="12" t="s">
        <v>15</v>
      </c>
      <c r="B42" s="12"/>
      <c r="C42" s="13">
        <f t="shared" si="27"/>
        <v>0.05882352941</v>
      </c>
      <c r="D42" s="13">
        <f t="shared" si="28"/>
        <v>0.1176470588</v>
      </c>
      <c r="E42" s="13">
        <f t="shared" si="29"/>
        <v>0.05882352941</v>
      </c>
      <c r="F42" s="14">
        <f t="shared" si="30"/>
        <v>0.05882352941</v>
      </c>
      <c r="G42" s="13">
        <f t="shared" si="31"/>
        <v>0.05882352941</v>
      </c>
      <c r="H42" s="13">
        <f t="shared" si="32"/>
        <v>0</v>
      </c>
      <c r="I42" s="13">
        <f t="shared" si="33"/>
        <v>0.05882352941</v>
      </c>
      <c r="J42" s="13">
        <f t="shared" si="34"/>
        <v>0</v>
      </c>
      <c r="K42" s="13">
        <f t="shared" si="35"/>
        <v>0</v>
      </c>
      <c r="L42" s="13">
        <f t="shared" si="36"/>
        <v>0</v>
      </c>
      <c r="M42" s="13">
        <f t="shared" si="37"/>
        <v>0</v>
      </c>
    </row>
    <row r="43" ht="14.25" customHeight="1">
      <c r="A43" s="12"/>
      <c r="B43" s="12"/>
      <c r="C43" s="13" t="str">
        <f t="shared" si="27"/>
        <v>#DIV/0!</v>
      </c>
      <c r="D43" s="13" t="str">
        <f t="shared" si="28"/>
        <v>#DIV/0!</v>
      </c>
      <c r="E43" s="13" t="str">
        <f t="shared" si="29"/>
        <v>#DIV/0!</v>
      </c>
      <c r="F43" s="14" t="str">
        <f t="shared" si="30"/>
        <v>#DIV/0!</v>
      </c>
      <c r="G43" s="13" t="str">
        <f t="shared" si="31"/>
        <v>#DIV/0!</v>
      </c>
      <c r="H43" s="13" t="str">
        <f t="shared" si="32"/>
        <v>#DIV/0!</v>
      </c>
      <c r="I43" s="13" t="str">
        <f t="shared" si="33"/>
        <v>#DIV/0!</v>
      </c>
      <c r="J43" s="13" t="str">
        <f t="shared" si="34"/>
        <v>#DIV/0!</v>
      </c>
      <c r="K43" s="13" t="str">
        <f t="shared" si="35"/>
        <v>#DIV/0!</v>
      </c>
      <c r="L43" s="13" t="str">
        <f t="shared" si="36"/>
        <v>#DIV/0!</v>
      </c>
      <c r="M43" s="13" t="str">
        <f t="shared" si="37"/>
        <v>#DIV/0!</v>
      </c>
    </row>
    <row r="44" ht="14.25" customHeight="1">
      <c r="A44" s="12"/>
      <c r="B44" s="12"/>
      <c r="C44" s="13" t="str">
        <f t="shared" si="27"/>
        <v>#DIV/0!</v>
      </c>
      <c r="D44" s="13" t="str">
        <f t="shared" si="28"/>
        <v>#DIV/0!</v>
      </c>
      <c r="E44" s="13" t="str">
        <f t="shared" si="29"/>
        <v>#DIV/0!</v>
      </c>
      <c r="F44" s="14" t="str">
        <f t="shared" si="30"/>
        <v>#DIV/0!</v>
      </c>
      <c r="G44" s="13" t="str">
        <f t="shared" si="31"/>
        <v>#DIV/0!</v>
      </c>
      <c r="H44" s="13" t="str">
        <f t="shared" si="32"/>
        <v>#DIV/0!</v>
      </c>
      <c r="I44" s="13" t="str">
        <f t="shared" si="33"/>
        <v>#DIV/0!</v>
      </c>
      <c r="J44" s="13" t="str">
        <f t="shared" si="34"/>
        <v>#DIV/0!</v>
      </c>
      <c r="K44" s="13" t="str">
        <f t="shared" si="35"/>
        <v>#DIV/0!</v>
      </c>
      <c r="L44" s="13" t="str">
        <f t="shared" si="36"/>
        <v>#DIV/0!</v>
      </c>
      <c r="M44" s="13" t="str">
        <f t="shared" si="37"/>
        <v>#DIV/0!</v>
      </c>
    </row>
    <row r="45" ht="14.25" customHeight="1">
      <c r="A45" s="18" t="s">
        <v>34</v>
      </c>
      <c r="B45" s="18"/>
      <c r="C45" s="19">
        <f>C16/B16</f>
        <v>0.1619318182</v>
      </c>
      <c r="D45" s="19">
        <f>D16/B16</f>
        <v>0.2073863636</v>
      </c>
      <c r="E45" s="19">
        <f>E16/B16</f>
        <v>0.05113636364</v>
      </c>
      <c r="F45" s="19">
        <f>F16/B16</f>
        <v>0.125</v>
      </c>
      <c r="G45" s="19">
        <f>G16/B16</f>
        <v>0.0625</v>
      </c>
      <c r="H45" s="19">
        <f>H16/B16</f>
        <v>0.01136363636</v>
      </c>
      <c r="I45" s="19">
        <f>I16/B16</f>
        <v>0.09659090909</v>
      </c>
      <c r="J45" s="19">
        <f>J16/B16</f>
        <v>0.01988636364</v>
      </c>
      <c r="K45" s="19">
        <f>K16/B16</f>
        <v>0.005681818182</v>
      </c>
      <c r="L45" s="19">
        <f>L16/B16</f>
        <v>0.03125</v>
      </c>
      <c r="M45" s="19">
        <f>M16/B16</f>
        <v>0.04829545455</v>
      </c>
    </row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conditionalFormatting sqref="C34:F45">
    <cfRule type="cellIs" dxfId="0" priority="1" operator="lessThan">
      <formula>0.1</formula>
    </cfRule>
  </conditionalFormatting>
  <conditionalFormatting sqref="C34:F45">
    <cfRule type="cellIs" dxfId="1" priority="2" operator="between">
      <formula>0.1</formula>
      <formula>0.15</formula>
    </cfRule>
  </conditionalFormatting>
  <conditionalFormatting sqref="C34:F45">
    <cfRule type="cellIs" dxfId="2" priority="3" operator="greaterThan">
      <formula>0.16</formula>
    </cfRule>
  </conditionalFormatting>
  <conditionalFormatting sqref="C34:M44"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4:M45">
    <cfRule type="colorScale" priority="5">
      <colorScale>
        <cfvo type="percent" val="0"/>
        <cfvo type="percent" val="10"/>
        <cfvo type="percent" val="16"/>
        <color rgb="FFF8696B"/>
        <color rgb="FFFFEB84"/>
        <color rgb="FF63BE7B"/>
      </colorScale>
    </cfRule>
  </conditionalFormatting>
  <conditionalFormatting sqref="C34:M45">
    <cfRule type="colorScale" priority="6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G34:G45">
    <cfRule type="cellIs" dxfId="0" priority="7" operator="between">
      <formula>0.09</formula>
      <formula>0.15</formula>
    </cfRule>
  </conditionalFormatting>
  <conditionalFormatting sqref="G34:G45">
    <cfRule type="cellIs" dxfId="0" priority="8" operator="lessThan">
      <formula>0.09</formula>
    </cfRule>
  </conditionalFormatting>
  <conditionalFormatting sqref="G34:G45">
    <cfRule type="cellIs" dxfId="2" priority="9" operator="greaterThan">
      <formula>0.15</formula>
    </cfRule>
  </conditionalFormatting>
  <conditionalFormatting sqref="H34:H45">
    <cfRule type="cellIs" dxfId="0" priority="10" operator="lessThan">
      <formula>0.02</formula>
    </cfRule>
  </conditionalFormatting>
  <conditionalFormatting sqref="H34:H45">
    <cfRule type="cellIs" dxfId="2" priority="11" operator="greaterThan">
      <formula>0.02</formula>
    </cfRule>
  </conditionalFormatting>
  <conditionalFormatting sqref="I34:I45">
    <cfRule type="cellIs" dxfId="0" priority="12" operator="lessThan">
      <formula>0.1</formula>
    </cfRule>
  </conditionalFormatting>
  <conditionalFormatting sqref="I34:I45">
    <cfRule type="cellIs" dxfId="2" priority="13" operator="greaterThan">
      <formula>15</formula>
    </cfRule>
  </conditionalFormatting>
  <conditionalFormatting sqref="I34:I45">
    <cfRule type="cellIs" dxfId="1" priority="14" operator="between">
      <formula>0.1</formula>
      <formula>0.15</formula>
    </cfRule>
  </conditionalFormatting>
  <conditionalFormatting sqref="I34:I45">
    <cfRule type="cellIs" dxfId="2" priority="15" operator="greaterThan">
      <formula>0.075</formula>
    </cfRule>
  </conditionalFormatting>
  <conditionalFormatting sqref="J34:M45">
    <cfRule type="cellIs" dxfId="0" priority="16" operator="lessThan">
      <formula>0.045</formula>
    </cfRule>
  </conditionalFormatting>
  <conditionalFormatting sqref="J34:M45">
    <cfRule type="cellIs" dxfId="1" priority="17" operator="between">
      <formula>4.5</formula>
      <formula>8</formula>
    </cfRule>
  </conditionalFormatting>
  <conditionalFormatting sqref="J34:M45">
    <cfRule type="cellIs" dxfId="2" priority="18" operator="greaterThan">
      <formula>0.08</formula>
    </cfRule>
  </conditionalFormatting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2022-01-14T14:09:43Z</dcterms:created>
  <dc:creator>ARansome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43bba4-2bef-4194-b1a8-b788a74336d4_Enabled">
    <vt:lpwstr>true</vt:lpwstr>
  </property>
  <property fmtid="{D5CDD505-2E9C-101B-9397-08002B2CF9AE}" pid="3" name="MSIP_Label_a843bba4-2bef-4194-b1a8-b788a74336d4_SetDate">
    <vt:lpwstr>2022-10-18T19:12:04Z</vt:lpwstr>
  </property>
  <property fmtid="{D5CDD505-2E9C-101B-9397-08002B2CF9AE}" pid="4" name="MSIP_Label_a843bba4-2bef-4194-b1a8-b788a74336d4_Method">
    <vt:lpwstr>Standard</vt:lpwstr>
  </property>
  <property fmtid="{D5CDD505-2E9C-101B-9397-08002B2CF9AE}" pid="5" name="MSIP_Label_a843bba4-2bef-4194-b1a8-b788a74336d4_Name">
    <vt:lpwstr>No Sensitive Information</vt:lpwstr>
  </property>
  <property fmtid="{D5CDD505-2E9C-101B-9397-08002B2CF9AE}" pid="6" name="MSIP_Label_a843bba4-2bef-4194-b1a8-b788a74336d4_SiteId">
    <vt:lpwstr>fd109688-df17-4dee-9077-bd6089a72642</vt:lpwstr>
  </property>
  <property fmtid="{D5CDD505-2E9C-101B-9397-08002B2CF9AE}" pid="7" name="MSIP_Label_a843bba4-2bef-4194-b1a8-b788a74336d4_ActionId">
    <vt:lpwstr>407cd731-8422-43c8-bea5-4766ffc1d1d5</vt:lpwstr>
  </property>
  <property fmtid="{D5CDD505-2E9C-101B-9397-08002B2CF9AE}" pid="8" name="MSIP_Label_a843bba4-2bef-4194-b1a8-b788a74336d4_ContentBits">
    <vt:lpwstr>0</vt:lpwstr>
  </property>
</Properties>
</file>